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-my.sharepoint.com/personal/ventas_marinter_com_mx/Documents/Escritorio/"/>
    </mc:Choice>
  </mc:AlternateContent>
  <xr:revisionPtr revIDLastSave="0" documentId="8_{66452A01-CB2F-4828-B96F-09DFB8E0883D}" xr6:coauthVersionLast="47" xr6:coauthVersionMax="47" xr10:uidLastSave="{00000000-0000-0000-0000-000000000000}"/>
  <bookViews>
    <workbookView xWindow="-108" yWindow="-108" windowWidth="23256" windowHeight="12456" xr2:uid="{055E2747-B0C2-45D0-BC8D-C7D54D39C88B}"/>
  </bookViews>
  <sheets>
    <sheet name="VEGA SICILIA" sheetId="1" r:id="rId1"/>
  </sheets>
  <definedNames>
    <definedName name="_xlnm.Print_Area" localSheetId="0">'VEGA SICILIA'!$A$1:$K$50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O22" i="1" s="1"/>
  <c r="T22" i="1" s="1"/>
  <c r="K22" i="1" s="1"/>
  <c r="N20" i="1"/>
  <c r="E20" i="1" s="1"/>
  <c r="N16" i="1"/>
  <c r="O16" i="1" s="1"/>
  <c r="T16" i="1" s="1"/>
  <c r="K16" i="1" s="1"/>
  <c r="E22" i="1" l="1"/>
  <c r="G20" i="1"/>
  <c r="H20" i="1" s="1"/>
  <c r="I20" i="1" s="1"/>
  <c r="P20" i="1" s="1"/>
  <c r="Q20" i="1" s="1"/>
  <c r="J20" i="1" s="1"/>
  <c r="O20" i="1"/>
  <c r="T20" i="1" s="1"/>
  <c r="K20" i="1" s="1"/>
  <c r="E16" i="1"/>
  <c r="G22" i="1" l="1"/>
  <c r="H22" i="1" s="1"/>
  <c r="I22" i="1" s="1"/>
  <c r="P22" i="1" s="1"/>
  <c r="Q22" i="1" s="1"/>
  <c r="J22" i="1" s="1"/>
  <c r="G16" i="1"/>
  <c r="H16" i="1" s="1"/>
  <c r="I16" i="1" s="1"/>
  <c r="P16" i="1" s="1"/>
  <c r="Q16" i="1" s="1"/>
  <c r="J16" i="1" s="1"/>
  <c r="N18" i="1" l="1"/>
  <c r="O18" i="1" s="1"/>
  <c r="T18" i="1" s="1"/>
  <c r="K18" i="1" s="1"/>
  <c r="N15" i="1"/>
  <c r="O15" i="1" s="1"/>
  <c r="T15" i="1" s="1"/>
  <c r="K15" i="1" s="1"/>
  <c r="E18" i="1" l="1"/>
  <c r="G18" i="1" s="1"/>
  <c r="H18" i="1" s="1"/>
  <c r="I18" i="1" s="1"/>
  <c r="P18" i="1" s="1"/>
  <c r="Q18" i="1" s="1"/>
  <c r="J18" i="1" s="1"/>
  <c r="E15" i="1"/>
  <c r="G15" i="1" s="1"/>
  <c r="H15" i="1" l="1"/>
  <c r="I15" i="1" s="1"/>
  <c r="P15" i="1" s="1"/>
  <c r="Q15" i="1" s="1"/>
  <c r="J15" i="1" s="1"/>
</calcChain>
</file>

<file path=xl/sharedStrings.xml><?xml version="1.0" encoding="utf-8"?>
<sst xmlns="http://schemas.openxmlformats.org/spreadsheetml/2006/main" count="61" uniqueCount="57">
  <si>
    <t>LIC. MARIA HACES</t>
  </si>
  <si>
    <t>DISTRIBUIDORA LIVERPOOL, S.A. DE C.V.</t>
  </si>
  <si>
    <t xml:space="preserve">PROLONGACION VASCO DE QUIROGA N°4800 </t>
  </si>
  <si>
    <t>SANTA FÉ CUAJIMALPA C.P 05348</t>
  </si>
  <si>
    <t>DESCRIPCIÓN DEL PRODUCTO</t>
  </si>
  <si>
    <t xml:space="preserve">CÓDIGO DE BARRAS </t>
  </si>
  <si>
    <t>CAPACIDAD</t>
  </si>
  <si>
    <t xml:space="preserve">PRECIO MERCANCIA </t>
  </si>
  <si>
    <t>IEPS %</t>
  </si>
  <si>
    <t>IEPS                    $</t>
  </si>
  <si>
    <t xml:space="preserve">PRECIO POR CAJA </t>
  </si>
  <si>
    <t>PRECIO UNITARIO</t>
  </si>
  <si>
    <t>PRECIO DE VENTA MINIMO SUGERIDO  INCLUYE IMPUESTOS          Y MU 25%</t>
  </si>
  <si>
    <t>DECREMENTO</t>
  </si>
  <si>
    <t>P. LISTA</t>
  </si>
  <si>
    <t>P.MERCANCIA POR CAJA LIVERPOOL</t>
  </si>
  <si>
    <t>P.MERCANCIA POR UNITARIO LIVERPOOL</t>
  </si>
  <si>
    <t>PRECIO MERC UNITARIO WAL-MART CON  IEPS</t>
  </si>
  <si>
    <t>SUGERIDO</t>
  </si>
  <si>
    <t>PRECIO MERC UNITARIO VIGENTE</t>
  </si>
  <si>
    <t>INCREMENTO</t>
  </si>
  <si>
    <t>BOTELLA</t>
  </si>
  <si>
    <t>A estos precios Incrementar el IVA.</t>
  </si>
  <si>
    <t>Condiciones Comerciales:</t>
  </si>
  <si>
    <t xml:space="preserve">         *Precio Neto</t>
  </si>
  <si>
    <t xml:space="preserve">         * Plazo a pagar: 60 días</t>
  </si>
  <si>
    <t xml:space="preserve">         * Precios vigentes a partir de esta fecha</t>
  </si>
  <si>
    <t>Sin más por el momento y agradeciendo la fineza de sus atenciones, nos es grato quedar a sus órdenes.</t>
  </si>
  <si>
    <t>A t e n t a m e n t e,</t>
  </si>
  <si>
    <t>Catalogación</t>
  </si>
  <si>
    <t>Por este conducto nos permitimos presentar a su consideracion Nuestra linea de",", que sugerimos a usted analice a fin de poder integrar en sus catalogos de acuerdo a lo siguiente;</t>
  </si>
  <si>
    <t>Baja de precios</t>
  </si>
  <si>
    <t>Por este conducto nos permitimos presentar una Baja de Precios en la línea ",",  este  obedece a cambios de origen por parte de nuestro proveedor, de acuerdo a lo siguiente;</t>
  </si>
  <si>
    <t xml:space="preserve">Alta de Precios </t>
  </si>
  <si>
    <t>Por este conducto nos permitimos presentar una Alza de Precios en la línea ",",  este  obedece a cambios de origen por parte de nuestro proveedor, de acuerdo a lo siguiente;</t>
  </si>
  <si>
    <t xml:space="preserve">Descatalogación </t>
  </si>
  <si>
    <t>Por este conducto nos permitimos presentar la descatalogacion del producto ",",  esto obedece a una baja por parte de nuestro proveedor, de acuerdo a lo siguiente;</t>
  </si>
  <si>
    <t xml:space="preserve">PRECIOS BAJOS </t>
  </si>
  <si>
    <t>Estructura de Precios Wal-Mart PRODUCTO DE LINEA</t>
  </si>
  <si>
    <t>lista general menos el 10% -2% -1% = *.90*.99*.98</t>
  </si>
  <si>
    <t xml:space="preserve">                  LIC. MIGUEL A. RIVAS P.</t>
  </si>
  <si>
    <t>ROCIO MACEDO</t>
  </si>
  <si>
    <t xml:space="preserve">                       Director Comercial</t>
  </si>
  <si>
    <t>KAM Canal Moderno</t>
  </si>
  <si>
    <t>Estructura de Precios Wal-Mart VINOS DE ESPECIALIDAD</t>
  </si>
  <si>
    <t>Lista general menos el -10%</t>
  </si>
  <si>
    <t>Ciudad de México, a 29  Octubre de 2024</t>
  </si>
  <si>
    <t>MARQUÉS DE MURRIETA - D.O. Ca. RIOJA</t>
  </si>
  <si>
    <t>Vino Tinto Castillo Ygay 12 de 750 ml</t>
  </si>
  <si>
    <t>Vino Tinto Marqués de Murrieta 20 de 750 ml</t>
  </si>
  <si>
    <t>PAZO DE BARRANTES - D.O. RÍAS BAIXAS</t>
  </si>
  <si>
    <t>Vino Blanco Pazo Barrantes 21 de 750 ml</t>
  </si>
  <si>
    <t>Vino Tinto Altos Las Hormigas Reserva Malbec de 750 ml</t>
  </si>
  <si>
    <t>ALTOS LAS HORMIGAS  - D.O. VALLE DE MENDOZA</t>
  </si>
  <si>
    <r>
      <t>Por este conducto nos permitimos presentar a su consideracion Nue</t>
    </r>
    <r>
      <rPr>
        <sz val="10"/>
        <color rgb="FF000000"/>
        <rFont val="Arial"/>
        <family val="2"/>
      </rPr>
      <t xml:space="preserve">stra linea de </t>
    </r>
    <r>
      <rPr>
        <b/>
        <sz val="10"/>
        <color rgb="FF000000"/>
        <rFont val="Arial"/>
        <family val="2"/>
      </rPr>
      <t>"Vega Sicilia</t>
    </r>
    <r>
      <rPr>
        <sz val="10"/>
        <color rgb="FF000000"/>
        <rFont val="Arial"/>
        <family val="2"/>
      </rPr>
      <t>"</t>
    </r>
    <r>
      <rPr>
        <i/>
        <sz val="10"/>
        <color rgb="FF000000"/>
        <rFont val="Arial"/>
        <family val="2"/>
      </rPr>
      <t>,</t>
    </r>
    <r>
      <rPr>
        <sz val="10"/>
        <color indexed="8"/>
        <rFont val="Arial"/>
        <family val="2"/>
      </rPr>
      <t xml:space="preserve"> que sugerimos a usted analice a fin de poder integrar en sus catalogos de acuerdo a lo siguiente;</t>
    </r>
  </si>
  <si>
    <t>Licor Mandarine Napoleón de 700 ml</t>
  </si>
  <si>
    <t>MANDARINE NAPOLEÓN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</si>
</sst>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##########"/>
    <numFmt numFmtId="165" formatCode="0.0%"/>
    <numFmt numFmtId="166" formatCode="############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Helvetica Condensed"/>
      <family val="2"/>
    </font>
    <font>
      <sz val="10"/>
      <name val="Helvetica Condensed"/>
      <family val="2"/>
    </font>
    <font>
      <sz val="10"/>
      <color rgb="FF2424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3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left"/>
      <protection locked="0" hidden="1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justify" wrapText="1"/>
    </xf>
    <xf numFmtId="0" fontId="7" fillId="0" borderId="0" xfId="0" applyFont="1" applyAlignment="1">
      <alignment vertical="justify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5" borderId="2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12" fillId="0" borderId="3" xfId="4" applyFont="1" applyBorder="1" applyAlignment="1">
      <alignment vertical="center" wrapText="1"/>
    </xf>
    <xf numFmtId="0" fontId="12" fillId="0" borderId="3" xfId="4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14" fillId="0" borderId="2" xfId="0" applyNumberFormat="1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165" fontId="3" fillId="0" borderId="2" xfId="3" applyNumberFormat="1" applyFont="1" applyBorder="1" applyAlignment="1">
      <alignment horizontal="center" vertical="center"/>
    </xf>
    <xf numFmtId="44" fontId="3" fillId="0" borderId="2" xfId="2" applyFont="1" applyBorder="1" applyAlignment="1">
      <alignment horizontal="left" vertical="center"/>
    </xf>
    <xf numFmtId="44" fontId="6" fillId="0" borderId="2" xfId="2" applyFont="1" applyBorder="1" applyAlignment="1">
      <alignment horizontal="left" vertical="center"/>
    </xf>
    <xf numFmtId="10" fontId="6" fillId="0" borderId="2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" fontId="14" fillId="0" borderId="2" xfId="0" applyNumberFormat="1" applyFont="1" applyBorder="1" applyAlignment="1">
      <alignment horizontal="center" vertical="center"/>
    </xf>
    <xf numFmtId="44" fontId="3" fillId="0" borderId="2" xfId="2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2" xfId="3" applyFont="1" applyBorder="1" applyAlignment="1">
      <alignment vertical="center"/>
    </xf>
    <xf numFmtId="0" fontId="15" fillId="7" borderId="2" xfId="0" applyFont="1" applyFill="1" applyBorder="1" applyAlignment="1">
      <alignment vertical="center" wrapText="1"/>
    </xf>
    <xf numFmtId="1" fontId="15" fillId="7" borderId="2" xfId="0" applyNumberFormat="1" applyFont="1" applyFill="1" applyBorder="1" applyAlignment="1">
      <alignment horizontal="center" vertical="center" wrapText="1"/>
    </xf>
    <xf numFmtId="4" fontId="15" fillId="7" borderId="2" xfId="0" applyNumberFormat="1" applyFont="1" applyFill="1" applyBorder="1" applyAlignment="1">
      <alignment horizontal="center" vertical="center" wrapText="1"/>
    </xf>
    <xf numFmtId="1" fontId="15" fillId="7" borderId="0" xfId="0" applyNumberFormat="1" applyFont="1" applyFill="1" applyBorder="1" applyAlignment="1">
      <alignment horizontal="center" vertical="center" wrapText="1"/>
    </xf>
    <xf numFmtId="0" fontId="2" fillId="0" borderId="0" xfId="4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165" fontId="3" fillId="0" borderId="0" xfId="3" applyNumberFormat="1" applyFont="1" applyBorder="1" applyAlignment="1">
      <alignment horizontal="center" vertical="center"/>
    </xf>
    <xf numFmtId="44" fontId="3" fillId="0" borderId="0" xfId="2" applyFont="1" applyBorder="1" applyAlignment="1">
      <alignment horizontal="left" vertical="center"/>
    </xf>
    <xf numFmtId="44" fontId="6" fillId="0" borderId="0" xfId="2" applyFont="1" applyBorder="1" applyAlignment="1">
      <alignment horizontal="left" vertical="center"/>
    </xf>
    <xf numFmtId="10" fontId="6" fillId="0" borderId="0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15" fillId="7" borderId="0" xfId="0" applyNumberFormat="1" applyFont="1" applyFill="1" applyBorder="1" applyAlignment="1">
      <alignment horizontal="center" vertical="center" wrapText="1"/>
    </xf>
    <xf numFmtId="44" fontId="3" fillId="0" borderId="0" xfId="2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9" fontId="3" fillId="0" borderId="0" xfId="3" applyFont="1" applyBorder="1" applyAlignment="1">
      <alignment vertical="center"/>
    </xf>
    <xf numFmtId="0" fontId="13" fillId="0" borderId="0" xfId="0" applyFont="1" applyAlignment="1"/>
    <xf numFmtId="0" fontId="2" fillId="8" borderId="0" xfId="4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8" borderId="0" xfId="4" applyFont="1" applyFill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0" fontId="2" fillId="8" borderId="0" xfId="4" applyFont="1" applyFill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9" fontId="6" fillId="0" borderId="0" xfId="3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9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" xfId="4" xr:uid="{CD75BD9B-253B-474C-85B5-89634CC564AA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35</xdr:row>
      <xdr:rowOff>106680</xdr:rowOff>
    </xdr:from>
    <xdr:to>
      <xdr:col>6</xdr:col>
      <xdr:colOff>144780</xdr:colOff>
      <xdr:row>46</xdr:row>
      <xdr:rowOff>3810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90295985-5DA4-4182-B5FB-1BA3FF23D244}"/>
            </a:ext>
          </a:extLst>
        </xdr:cNvPr>
        <xdr:cNvSpPr>
          <a:spLocks noChangeArrowheads="1"/>
        </xdr:cNvSpPr>
      </xdr:nvSpPr>
      <xdr:spPr bwMode="auto">
        <a:xfrm>
          <a:off x="3381375" y="7715250"/>
          <a:ext cx="3362325" cy="2072640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ACUERDOS NEGOCIADOS:</a:t>
          </a:r>
          <a:endParaRPr lang="es-MX" sz="1000" b="0" i="0" strike="noStrike">
            <a:solidFill>
              <a:srgbClr val="000000"/>
            </a:solidFill>
            <a:latin typeface="+mn-lt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+mn-lt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1000" b="0" i="0" strike="noStrike">
            <a:solidFill>
              <a:srgbClr val="000000"/>
            </a:solidFill>
            <a:latin typeface="+mn-lt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1000" b="0" i="0" strike="noStrike">
            <a:solidFill>
              <a:srgbClr val="000000"/>
            </a:solidFill>
            <a:latin typeface="+mn-lt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México, D.F. a ____ de _________de 2024.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731520</xdr:colOff>
      <xdr:row>12</xdr:row>
      <xdr:rowOff>0</xdr:rowOff>
    </xdr:from>
    <xdr:to>
      <xdr:col>8</xdr:col>
      <xdr:colOff>708240</xdr:colOff>
      <xdr:row>13</xdr:row>
      <xdr:rowOff>249774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C1D467-9D64-4E8F-AD50-212BABEDF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648075"/>
          <a:ext cx="832065" cy="649824"/>
        </a:xfrm>
        <a:prstGeom prst="rect">
          <a:avLst/>
        </a:prstGeom>
      </xdr:spPr>
    </xdr:pic>
    <xdr:clientData/>
  </xdr:twoCellAnchor>
  <xdr:twoCellAnchor editAs="oneCell">
    <xdr:from>
      <xdr:col>7</xdr:col>
      <xdr:colOff>807720</xdr:colOff>
      <xdr:row>18</xdr:row>
      <xdr:rowOff>0</xdr:rowOff>
    </xdr:from>
    <xdr:to>
      <xdr:col>8</xdr:col>
      <xdr:colOff>800100</xdr:colOff>
      <xdr:row>18</xdr:row>
      <xdr:rowOff>635954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C932493-BB5B-4811-8273-FAA545D7C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82000" y="4861560"/>
          <a:ext cx="845820" cy="635954"/>
        </a:xfrm>
        <a:prstGeom prst="rect">
          <a:avLst/>
        </a:prstGeom>
      </xdr:spPr>
    </xdr:pic>
    <xdr:clientData/>
  </xdr:twoCellAnchor>
  <xdr:twoCellAnchor editAs="oneCell">
    <xdr:from>
      <xdr:col>7</xdr:col>
      <xdr:colOff>784860</xdr:colOff>
      <xdr:row>19</xdr:row>
      <xdr:rowOff>289560</xdr:rowOff>
    </xdr:from>
    <xdr:to>
      <xdr:col>9</xdr:col>
      <xdr:colOff>121920</xdr:colOff>
      <xdr:row>20</xdr:row>
      <xdr:rowOff>486554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541C40F-96B2-4FA6-87EF-2ADB0A75D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9140" y="5669280"/>
          <a:ext cx="1043940" cy="50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B9B8B-2733-406C-B2DB-9DA3EDD1525E}">
  <dimension ref="A1:T50"/>
  <sheetViews>
    <sheetView showGridLines="0" tabSelected="1" view="pageBreakPreview" topLeftCell="A10" zoomScaleNormal="100" zoomScaleSheetLayoutView="100" workbookViewId="0">
      <selection activeCell="A21" sqref="A21"/>
    </sheetView>
  </sheetViews>
  <sheetFormatPr baseColWidth="10" defaultColWidth="11.44140625" defaultRowHeight="13.2"/>
  <cols>
    <col min="1" max="1" width="45.77734375" style="2" customWidth="1"/>
    <col min="2" max="2" width="17" style="2" bestFit="1" customWidth="1"/>
    <col min="3" max="3" width="5.33203125" style="2" customWidth="1"/>
    <col min="4" max="4" width="10.33203125" style="3" customWidth="1"/>
    <col min="5" max="5" width="12.44140625" style="4" bestFit="1" customWidth="1"/>
    <col min="6" max="6" width="7.109375" style="4" customWidth="1"/>
    <col min="7" max="9" width="12.44140625" style="4" bestFit="1" customWidth="1"/>
    <col min="10" max="10" width="13.6640625" style="5" bestFit="1" customWidth="1"/>
    <col min="11" max="11" width="9.33203125" style="2" hidden="1" customWidth="1"/>
    <col min="12" max="12" width="11.44140625" style="2"/>
    <col min="13" max="13" width="15.21875" style="2" bestFit="1" customWidth="1"/>
    <col min="14" max="14" width="17.6640625" style="2" customWidth="1"/>
    <col min="15" max="16" width="12.44140625" style="2" bestFit="1" customWidth="1"/>
    <col min="17" max="17" width="12.33203125" style="2" customWidth="1"/>
    <col min="18" max="18" width="11.44140625" style="2"/>
    <col min="19" max="20" width="11.77734375" style="2" bestFit="1" customWidth="1"/>
    <col min="21" max="16384" width="11.44140625" style="2"/>
  </cols>
  <sheetData>
    <row r="1" spans="1:20" ht="17.25" customHeight="1">
      <c r="A1" s="1" t="s">
        <v>46</v>
      </c>
    </row>
    <row r="2" spans="1:20">
      <c r="A2" s="1"/>
    </row>
    <row r="3" spans="1:20">
      <c r="A3" s="6" t="s">
        <v>0</v>
      </c>
    </row>
    <row r="4" spans="1:20">
      <c r="A4" s="7" t="s">
        <v>1</v>
      </c>
      <c r="L4" s="8"/>
    </row>
    <row r="5" spans="1:20">
      <c r="A5" s="6" t="s">
        <v>2</v>
      </c>
      <c r="M5" s="9"/>
    </row>
    <row r="6" spans="1:20">
      <c r="A6" s="6" t="s">
        <v>3</v>
      </c>
      <c r="M6" s="10"/>
    </row>
    <row r="7" spans="1:20">
      <c r="A7" s="11"/>
    </row>
    <row r="8" spans="1:20">
      <c r="A8" s="11"/>
    </row>
    <row r="10" spans="1:20" ht="34.200000000000003" customHeight="1">
      <c r="A10" s="12" t="s">
        <v>54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3"/>
    </row>
    <row r="12" spans="1:20" ht="92.4">
      <c r="A12" s="14" t="s">
        <v>4</v>
      </c>
      <c r="B12" s="14" t="s">
        <v>5</v>
      </c>
      <c r="C12" s="15" t="s">
        <v>6</v>
      </c>
      <c r="D12" s="15"/>
      <c r="E12" s="16" t="s">
        <v>7</v>
      </c>
      <c r="F12" s="16" t="s">
        <v>8</v>
      </c>
      <c r="G12" s="16" t="s">
        <v>9</v>
      </c>
      <c r="H12" s="16" t="s">
        <v>10</v>
      </c>
      <c r="I12" s="14" t="s">
        <v>11</v>
      </c>
      <c r="J12" s="17" t="s">
        <v>12</v>
      </c>
      <c r="K12" s="17" t="s">
        <v>13</v>
      </c>
      <c r="M12" s="18" t="s">
        <v>14</v>
      </c>
      <c r="N12" s="19" t="s">
        <v>15</v>
      </c>
      <c r="O12" s="19" t="s">
        <v>16</v>
      </c>
      <c r="P12" s="19" t="s">
        <v>17</v>
      </c>
      <c r="Q12" s="20" t="s">
        <v>18</v>
      </c>
      <c r="R12" s="21"/>
      <c r="S12" s="22" t="s">
        <v>19</v>
      </c>
      <c r="T12" s="22" t="s">
        <v>20</v>
      </c>
    </row>
    <row r="13" spans="1:20" ht="31.2" customHeight="1">
      <c r="B13" s="23"/>
      <c r="C13" s="24"/>
      <c r="D13" s="24"/>
    </row>
    <row r="14" spans="1:20" ht="21.6" customHeight="1">
      <c r="A14" s="25" t="s">
        <v>47</v>
      </c>
      <c r="B14" s="26"/>
      <c r="C14" s="27"/>
      <c r="D14" s="27"/>
    </row>
    <row r="15" spans="1:20" s="37" customFormat="1" ht="14.4" customHeight="1">
      <c r="A15" s="28" t="s">
        <v>48</v>
      </c>
      <c r="B15" s="29">
        <v>8411509125026</v>
      </c>
      <c r="C15" s="30">
        <v>6</v>
      </c>
      <c r="D15" s="31" t="s">
        <v>21</v>
      </c>
      <c r="E15" s="32">
        <f>N15</f>
        <v>32656.122000000003</v>
      </c>
      <c r="F15" s="33">
        <v>0.26500000000000001</v>
      </c>
      <c r="G15" s="34">
        <f t="shared" ref="G15:G18" si="0">F15*E15</f>
        <v>8653.872330000002</v>
      </c>
      <c r="H15" s="34">
        <f t="shared" ref="H15:H18" si="1">+E15+G15</f>
        <v>41309.994330000001</v>
      </c>
      <c r="I15" s="34">
        <f t="shared" ref="I15:I18" si="2">IFERROR(H15/C15,"")</f>
        <v>6884.9990550000002</v>
      </c>
      <c r="J15" s="35">
        <f t="shared" ref="J15:J18" si="3">IFERROR(Q15,"")</f>
        <v>10648.7985384</v>
      </c>
      <c r="K15" s="36">
        <f>T15</f>
        <v>41.811979863132237</v>
      </c>
      <c r="M15" s="38">
        <v>36284.58</v>
      </c>
      <c r="N15" s="39">
        <f>M15*0.9</f>
        <v>32656.122000000003</v>
      </c>
      <c r="O15" s="39">
        <f>N15/C15</f>
        <v>5442.6870000000008</v>
      </c>
      <c r="P15" s="39">
        <f>I15</f>
        <v>6884.9990550000002</v>
      </c>
      <c r="Q15" s="39">
        <f>P15/0.75*1.16</f>
        <v>10648.7985384</v>
      </c>
      <c r="S15" s="40">
        <v>127.13</v>
      </c>
      <c r="T15" s="41">
        <f>O15/S15-1</f>
        <v>41.811979863132237</v>
      </c>
    </row>
    <row r="16" spans="1:20" s="37" customFormat="1" ht="14.4" customHeight="1">
      <c r="A16" s="42" t="s">
        <v>49</v>
      </c>
      <c r="B16" s="43">
        <v>8411509202024</v>
      </c>
      <c r="C16" s="30">
        <v>6</v>
      </c>
      <c r="D16" s="31" t="s">
        <v>21</v>
      </c>
      <c r="E16" s="32">
        <f t="shared" ref="E16" si="4">N16</f>
        <v>2714.94</v>
      </c>
      <c r="F16" s="33">
        <v>0.26500000000000001</v>
      </c>
      <c r="G16" s="34">
        <f t="shared" ref="G16" si="5">F16*E16</f>
        <v>719.45910000000003</v>
      </c>
      <c r="H16" s="34">
        <f t="shared" ref="H16" si="6">+E16+G16</f>
        <v>3434.3991000000001</v>
      </c>
      <c r="I16" s="34">
        <f t="shared" ref="I16" si="7">IFERROR(H16/C16,"")</f>
        <v>572.39985000000001</v>
      </c>
      <c r="J16" s="35">
        <f t="shared" ref="J16" si="8">IFERROR(Q16,"")</f>
        <v>885.31176799999992</v>
      </c>
      <c r="K16" s="36">
        <f t="shared" ref="K16" si="9">T16</f>
        <v>2.5592700385432239</v>
      </c>
      <c r="M16" s="44">
        <v>3016.6</v>
      </c>
      <c r="N16" s="39">
        <f t="shared" ref="N16" si="10">M16*0.9</f>
        <v>2714.94</v>
      </c>
      <c r="O16" s="39">
        <f t="shared" ref="O16" si="11">N16/C16</f>
        <v>452.49</v>
      </c>
      <c r="P16" s="39">
        <f t="shared" ref="P16" si="12">I16</f>
        <v>572.39985000000001</v>
      </c>
      <c r="Q16" s="39">
        <f t="shared" ref="Q16" si="13">P16/0.75*1.16</f>
        <v>885.31176799999992</v>
      </c>
      <c r="S16" s="40">
        <v>127.13</v>
      </c>
      <c r="T16" s="41">
        <f t="shared" ref="T16" si="14">O16/S16-1</f>
        <v>2.5592700385432239</v>
      </c>
    </row>
    <row r="17" spans="1:20" s="53" customFormat="1" ht="14.4" customHeight="1">
      <c r="A17" s="25" t="s">
        <v>50</v>
      </c>
      <c r="B17" s="45"/>
      <c r="C17" s="46"/>
      <c r="D17" s="47"/>
      <c r="E17" s="48"/>
      <c r="F17" s="49"/>
      <c r="G17" s="50"/>
      <c r="H17" s="50"/>
      <c r="I17" s="50"/>
      <c r="J17" s="51"/>
      <c r="K17" s="52"/>
      <c r="M17" s="54"/>
      <c r="N17" s="55"/>
      <c r="O17" s="55"/>
      <c r="P17" s="55"/>
      <c r="Q17" s="55"/>
      <c r="S17" s="56"/>
      <c r="T17" s="57"/>
    </row>
    <row r="18" spans="1:20" s="37" customFormat="1" ht="14.4" customHeight="1">
      <c r="A18" s="42" t="s">
        <v>51</v>
      </c>
      <c r="B18" s="43">
        <v>8424432210042</v>
      </c>
      <c r="C18" s="30">
        <v>6</v>
      </c>
      <c r="D18" s="31" t="s">
        <v>21</v>
      </c>
      <c r="E18" s="32">
        <f t="shared" ref="E18" si="15">N18</f>
        <v>5015.808</v>
      </c>
      <c r="F18" s="33">
        <v>0.26500000000000001</v>
      </c>
      <c r="G18" s="34">
        <f t="shared" si="0"/>
        <v>1329.18912</v>
      </c>
      <c r="H18" s="34">
        <f t="shared" si="1"/>
        <v>6344.99712</v>
      </c>
      <c r="I18" s="34">
        <f t="shared" si="2"/>
        <v>1057.4995200000001</v>
      </c>
      <c r="J18" s="35">
        <f t="shared" si="3"/>
        <v>1635.5992575999999</v>
      </c>
      <c r="K18" s="36">
        <f t="shared" ref="K18" si="16">T18</f>
        <v>5.5756941713206949</v>
      </c>
      <c r="M18" s="44">
        <v>5573.12</v>
      </c>
      <c r="N18" s="39">
        <f t="shared" ref="N18" si="17">M18*0.9</f>
        <v>5015.808</v>
      </c>
      <c r="O18" s="39">
        <f t="shared" ref="O18" si="18">N18/C18</f>
        <v>835.96799999999996</v>
      </c>
      <c r="P18" s="39">
        <f t="shared" ref="P18" si="19">I18</f>
        <v>1057.4995200000001</v>
      </c>
      <c r="Q18" s="39">
        <f t="shared" ref="Q18" si="20">P18/0.75*1.16</f>
        <v>1635.5992575999999</v>
      </c>
      <c r="S18" s="40">
        <v>127.13</v>
      </c>
      <c r="T18" s="41">
        <f t="shared" ref="T18" si="21">O18/S18-1</f>
        <v>5.5756941713206949</v>
      </c>
    </row>
    <row r="19" spans="1:20" s="53" customFormat="1" ht="51" customHeight="1">
      <c r="A19" s="58" t="s">
        <v>53</v>
      </c>
      <c r="B19" s="45"/>
      <c r="C19" s="46"/>
      <c r="D19" s="47"/>
      <c r="E19" s="48"/>
      <c r="F19" s="49"/>
      <c r="G19" s="50"/>
      <c r="H19" s="50"/>
      <c r="I19" s="50"/>
      <c r="J19" s="51"/>
      <c r="K19" s="52"/>
      <c r="M19" s="54"/>
      <c r="N19" s="55"/>
      <c r="O19" s="55"/>
      <c r="P19" s="55"/>
      <c r="Q19" s="55"/>
      <c r="S19" s="56"/>
      <c r="T19" s="57"/>
    </row>
    <row r="20" spans="1:20" s="37" customFormat="1" ht="24" customHeight="1">
      <c r="A20" s="42" t="s">
        <v>52</v>
      </c>
      <c r="B20" s="43">
        <v>7798051950049</v>
      </c>
      <c r="C20" s="30">
        <v>6</v>
      </c>
      <c r="D20" s="31" t="s">
        <v>21</v>
      </c>
      <c r="E20" s="32">
        <f t="shared" ref="E20" si="22">N20</f>
        <v>3073.8420000000001</v>
      </c>
      <c r="F20" s="33">
        <v>0.26500000000000001</v>
      </c>
      <c r="G20" s="34">
        <f t="shared" ref="G20" si="23">F20*E20</f>
        <v>814.56813000000011</v>
      </c>
      <c r="H20" s="34">
        <f t="shared" ref="H20" si="24">+E20+G20</f>
        <v>3888.4101300000002</v>
      </c>
      <c r="I20" s="34">
        <f t="shared" ref="I20" si="25">IFERROR(H20/C20,"")</f>
        <v>648.068355</v>
      </c>
      <c r="J20" s="35">
        <f t="shared" ref="J20" si="26">IFERROR(Q20,"")</f>
        <v>1002.3457223999999</v>
      </c>
      <c r="K20" s="36">
        <f t="shared" ref="K20" si="27">T20</f>
        <v>3.0297884055691027</v>
      </c>
      <c r="M20" s="44">
        <v>3415.38</v>
      </c>
      <c r="N20" s="39">
        <f t="shared" ref="N20" si="28">M20*0.9</f>
        <v>3073.8420000000001</v>
      </c>
      <c r="O20" s="39">
        <f t="shared" ref="O20" si="29">N20/C20</f>
        <v>512.30700000000002</v>
      </c>
      <c r="P20" s="39">
        <f t="shared" ref="P20" si="30">I20</f>
        <v>648.068355</v>
      </c>
      <c r="Q20" s="39">
        <f t="shared" ref="Q20" si="31">P20/0.75*1.16</f>
        <v>1002.3457223999999</v>
      </c>
      <c r="S20" s="40">
        <v>127.13</v>
      </c>
      <c r="T20" s="41">
        <f t="shared" ref="T20" si="32">O20/S20-1</f>
        <v>3.0297884055691027</v>
      </c>
    </row>
    <row r="21" spans="1:20" s="53" customFormat="1" ht="42.6" customHeight="1">
      <c r="A21" s="58" t="s">
        <v>56</v>
      </c>
      <c r="B21" s="45"/>
      <c r="C21" s="46"/>
      <c r="D21" s="47"/>
      <c r="E21" s="48"/>
      <c r="F21" s="49"/>
      <c r="G21" s="50"/>
      <c r="H21" s="50"/>
      <c r="I21" s="50"/>
      <c r="J21" s="51"/>
      <c r="K21" s="52"/>
      <c r="M21" s="54"/>
      <c r="N21" s="55"/>
      <c r="O21" s="55"/>
      <c r="P21" s="55"/>
      <c r="Q21" s="55"/>
      <c r="S21" s="56"/>
      <c r="T21" s="57"/>
    </row>
    <row r="22" spans="1:20" s="37" customFormat="1" ht="14.4" customHeight="1">
      <c r="A22" s="42" t="s">
        <v>55</v>
      </c>
      <c r="B22" s="43">
        <v>8710625700026</v>
      </c>
      <c r="C22" s="30">
        <v>6</v>
      </c>
      <c r="D22" s="31" t="s">
        <v>21</v>
      </c>
      <c r="E22" s="32">
        <f t="shared" ref="E22" si="33">N22</f>
        <v>2223.5310000000004</v>
      </c>
      <c r="F22" s="33">
        <v>0.53</v>
      </c>
      <c r="G22" s="34">
        <f t="shared" ref="G22" si="34">F22*E22</f>
        <v>1178.4714300000003</v>
      </c>
      <c r="H22" s="34">
        <f t="shared" ref="H22" si="35">+E22+G22</f>
        <v>3402.0024300000005</v>
      </c>
      <c r="I22" s="34">
        <f t="shared" ref="I22" si="36">IFERROR(H22/C22,"")</f>
        <v>567.00040500000011</v>
      </c>
      <c r="J22" s="35">
        <f t="shared" ref="J22" si="37">IFERROR(Q22,"")</f>
        <v>876.96062640000002</v>
      </c>
      <c r="K22" s="36">
        <f t="shared" ref="K22" si="38">T22</f>
        <v>1.9150357901360819</v>
      </c>
      <c r="M22" s="44">
        <v>2470.59</v>
      </c>
      <c r="N22" s="39">
        <f t="shared" ref="N22" si="39">M22*0.9</f>
        <v>2223.5310000000004</v>
      </c>
      <c r="O22" s="39">
        <f t="shared" ref="O22" si="40">N22/C22</f>
        <v>370.58850000000007</v>
      </c>
      <c r="P22" s="39">
        <f t="shared" ref="P22" si="41">I22</f>
        <v>567.00040500000011</v>
      </c>
      <c r="Q22" s="39">
        <f t="shared" ref="Q22" si="42">P22/0.75*1.16</f>
        <v>876.96062640000002</v>
      </c>
      <c r="S22" s="40">
        <v>127.13</v>
      </c>
      <c r="T22" s="41">
        <f t="shared" ref="T22" si="43">O22/S22-1</f>
        <v>1.9150357901360819</v>
      </c>
    </row>
    <row r="23" spans="1:20" s="9" customFormat="1" ht="14.4" customHeight="1">
      <c r="A23" s="59" t="s">
        <v>22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M23" s="55"/>
      <c r="N23" s="55"/>
      <c r="O23" s="55"/>
      <c r="P23" s="55"/>
      <c r="Q23" s="55"/>
      <c r="S23" s="60"/>
      <c r="T23" s="57"/>
    </row>
    <row r="24" spans="1:20" s="9" customFormat="1" ht="14.4" customHeight="1">
      <c r="A24" s="61"/>
      <c r="B24" s="62"/>
      <c r="C24" s="63"/>
      <c r="D24" s="64"/>
      <c r="E24" s="65"/>
      <c r="F24" s="49"/>
      <c r="G24" s="65"/>
      <c r="H24" s="65"/>
      <c r="I24" s="65"/>
      <c r="J24" s="66"/>
      <c r="K24" s="67"/>
      <c r="M24" s="55"/>
      <c r="N24" s="55"/>
      <c r="O24" s="55"/>
      <c r="P24" s="55"/>
      <c r="Q24" s="55"/>
      <c r="S24" s="60"/>
      <c r="T24" s="57"/>
    </row>
    <row r="25" spans="1:20" s="9" customFormat="1">
      <c r="A25" s="61"/>
      <c r="B25" s="62"/>
      <c r="C25" s="63"/>
      <c r="D25" s="64"/>
      <c r="E25" s="65"/>
      <c r="F25" s="49"/>
      <c r="G25" s="65"/>
      <c r="H25" s="65"/>
      <c r="I25" s="65"/>
      <c r="J25" s="66"/>
      <c r="K25" s="67"/>
      <c r="M25" s="55"/>
      <c r="N25" s="55"/>
      <c r="O25" s="55"/>
      <c r="P25" s="55"/>
      <c r="Q25" s="55"/>
      <c r="S25" s="60"/>
      <c r="T25" s="57"/>
    </row>
    <row r="26" spans="1:20" ht="18" customHeight="1">
      <c r="A26" s="11" t="s">
        <v>23</v>
      </c>
      <c r="E26" s="2"/>
      <c r="F26" s="2"/>
      <c r="G26" s="2"/>
      <c r="H26" s="2"/>
      <c r="I26" s="2"/>
    </row>
    <row r="27" spans="1:20">
      <c r="A27" s="1" t="s">
        <v>24</v>
      </c>
      <c r="E27" s="2"/>
      <c r="F27" s="2"/>
      <c r="G27" s="2"/>
      <c r="H27" s="2"/>
      <c r="I27" s="2"/>
    </row>
    <row r="28" spans="1:20" ht="16.5" customHeight="1">
      <c r="A28" s="1" t="s">
        <v>25</v>
      </c>
      <c r="E28" s="2"/>
      <c r="F28" s="2"/>
      <c r="G28" s="2"/>
      <c r="H28" s="2"/>
      <c r="I28" s="2"/>
    </row>
    <row r="29" spans="1:20">
      <c r="A29" s="68" t="s">
        <v>26</v>
      </c>
      <c r="E29" s="2"/>
      <c r="F29" s="2"/>
      <c r="G29" s="2"/>
      <c r="H29" s="2"/>
      <c r="I29" s="2"/>
    </row>
    <row r="30" spans="1:20" ht="6" customHeight="1">
      <c r="A30" s="69"/>
      <c r="E30" s="2"/>
      <c r="F30" s="2"/>
      <c r="G30" s="2"/>
      <c r="H30" s="2"/>
      <c r="I30" s="2"/>
    </row>
    <row r="31" spans="1:20" ht="21.7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</row>
    <row r="32" spans="1:20" ht="15.75" customHeight="1">
      <c r="E32" s="2"/>
      <c r="F32" s="2"/>
      <c r="G32" s="2"/>
      <c r="H32" s="2"/>
      <c r="I32" s="2"/>
    </row>
    <row r="33" spans="1:17">
      <c r="A33" s="2" t="s">
        <v>27</v>
      </c>
      <c r="D33" s="2"/>
      <c r="E33" s="2"/>
      <c r="F33" s="2"/>
      <c r="G33" s="2"/>
      <c r="H33" s="2"/>
      <c r="I33" s="2"/>
      <c r="J33" s="2"/>
      <c r="L33" s="21"/>
    </row>
    <row r="34" spans="1:17">
      <c r="A34" s="71"/>
      <c r="B34" s="71"/>
      <c r="C34" s="71"/>
      <c r="D34" s="72"/>
      <c r="E34" s="71"/>
      <c r="F34" s="71"/>
      <c r="G34" s="71"/>
      <c r="H34" s="71"/>
      <c r="I34" s="71"/>
      <c r="J34" s="71"/>
      <c r="K34" s="71"/>
      <c r="L34" s="21"/>
    </row>
    <row r="35" spans="1:17">
      <c r="A35" s="73" t="s">
        <v>28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21"/>
    </row>
    <row r="36" spans="1:17">
      <c r="A36" s="71"/>
      <c r="B36" s="71"/>
      <c r="C36" s="71"/>
      <c r="D36" s="72"/>
      <c r="E36" s="71"/>
      <c r="F36" s="71"/>
      <c r="G36" s="71"/>
      <c r="H36" s="71"/>
      <c r="I36" s="71"/>
      <c r="J36" s="71"/>
      <c r="K36" s="71"/>
      <c r="L36" s="21"/>
      <c r="M36" s="21"/>
      <c r="N36" s="21"/>
      <c r="O36" s="21"/>
    </row>
    <row r="37" spans="1:17">
      <c r="E37" s="2"/>
      <c r="F37" s="2"/>
      <c r="G37" s="2"/>
      <c r="H37" s="2"/>
      <c r="I37" s="2"/>
    </row>
    <row r="38" spans="1:17">
      <c r="E38" s="2"/>
      <c r="F38" s="2"/>
      <c r="G38" s="2"/>
      <c r="H38" s="2"/>
      <c r="I38" s="2"/>
    </row>
    <row r="39" spans="1:17" ht="13.8" thickBot="1">
      <c r="E39" s="2"/>
      <c r="F39" s="2"/>
      <c r="G39" s="2"/>
      <c r="H39" s="2"/>
      <c r="I39" s="2"/>
    </row>
    <row r="40" spans="1:17" ht="13.8" thickBot="1">
      <c r="E40" s="2"/>
      <c r="F40" s="2"/>
      <c r="G40" s="2"/>
      <c r="H40" s="2"/>
      <c r="I40" s="2"/>
      <c r="M40" s="74" t="s">
        <v>29</v>
      </c>
      <c r="N40" s="9" t="s">
        <v>30</v>
      </c>
      <c r="O40" s="9"/>
    </row>
    <row r="41" spans="1:17" ht="13.8" thickBot="1">
      <c r="E41" s="2"/>
      <c r="F41" s="2"/>
      <c r="G41" s="2"/>
      <c r="H41" s="2"/>
      <c r="I41" s="2"/>
      <c r="M41" s="74" t="s">
        <v>31</v>
      </c>
      <c r="N41" s="2" t="s">
        <v>32</v>
      </c>
    </row>
    <row r="42" spans="1:17" ht="13.8" thickBot="1">
      <c r="E42" s="2"/>
      <c r="F42" s="2"/>
      <c r="G42" s="2"/>
      <c r="H42" s="2"/>
      <c r="I42" s="2"/>
      <c r="M42" s="74" t="s">
        <v>33</v>
      </c>
      <c r="N42" s="2" t="s">
        <v>34</v>
      </c>
    </row>
    <row r="43" spans="1:17" ht="13.8" thickBot="1">
      <c r="E43" s="2"/>
      <c r="F43" s="2"/>
      <c r="G43" s="2"/>
      <c r="H43" s="2"/>
      <c r="I43" s="2"/>
      <c r="M43" s="74" t="s">
        <v>35</v>
      </c>
      <c r="N43" s="2" t="s">
        <v>36</v>
      </c>
    </row>
    <row r="44" spans="1:17">
      <c r="E44" s="2"/>
      <c r="F44" s="2"/>
      <c r="G44" s="2"/>
      <c r="H44" s="2"/>
      <c r="I44" s="2"/>
    </row>
    <row r="45" spans="1:17" ht="13.8" thickBot="1">
      <c r="E45" s="2"/>
      <c r="F45" s="2"/>
      <c r="G45" s="2"/>
      <c r="H45" s="2"/>
      <c r="I45" s="2"/>
      <c r="M45" s="70"/>
      <c r="N45" s="70"/>
      <c r="O45" s="70"/>
      <c r="P45" s="75"/>
      <c r="Q45" s="75"/>
    </row>
    <row r="46" spans="1:17" ht="12.75" customHeight="1" thickBot="1">
      <c r="E46" s="2"/>
      <c r="F46" s="2"/>
      <c r="G46" s="2"/>
      <c r="H46" s="2"/>
      <c r="I46" s="2"/>
      <c r="M46" s="70"/>
      <c r="N46" s="70"/>
      <c r="O46" s="76" t="s">
        <v>37</v>
      </c>
      <c r="P46" s="77"/>
      <c r="Q46" s="78"/>
    </row>
    <row r="47" spans="1:17">
      <c r="E47" s="2"/>
      <c r="F47" s="2"/>
      <c r="G47" s="2"/>
      <c r="H47" s="2"/>
      <c r="I47" s="2"/>
      <c r="M47" s="79" t="s">
        <v>38</v>
      </c>
      <c r="N47" s="80"/>
      <c r="O47" s="81" t="s">
        <v>39</v>
      </c>
      <c r="P47" s="82"/>
      <c r="Q47" s="78"/>
    </row>
    <row r="48" spans="1:17" ht="15.6" customHeight="1" thickBot="1">
      <c r="A48" s="1" t="s">
        <v>40</v>
      </c>
      <c r="B48" s="71"/>
      <c r="C48" s="71"/>
      <c r="D48" s="83"/>
      <c r="E48" s="84"/>
      <c r="F48" s="84"/>
      <c r="G48" s="84"/>
      <c r="H48" s="73" t="s">
        <v>41</v>
      </c>
      <c r="I48" s="73"/>
      <c r="J48" s="73"/>
      <c r="K48" s="73"/>
      <c r="L48" s="21"/>
      <c r="M48" s="85"/>
      <c r="N48" s="86"/>
      <c r="O48" s="87"/>
      <c r="P48" s="88"/>
      <c r="Q48" s="75"/>
    </row>
    <row r="49" spans="1:17">
      <c r="A49" s="1" t="s">
        <v>42</v>
      </c>
      <c r="B49" s="89"/>
      <c r="C49" s="71"/>
      <c r="D49" s="83"/>
      <c r="E49" s="84"/>
      <c r="F49" s="84"/>
      <c r="G49" s="84"/>
      <c r="H49" s="73" t="s">
        <v>43</v>
      </c>
      <c r="I49" s="73"/>
      <c r="J49" s="73"/>
      <c r="K49" s="73"/>
      <c r="L49" s="21"/>
      <c r="M49" s="79" t="s">
        <v>44</v>
      </c>
      <c r="N49" s="80"/>
      <c r="O49" s="90" t="s">
        <v>45</v>
      </c>
      <c r="P49" s="91"/>
      <c r="Q49" s="75"/>
    </row>
    <row r="50" spans="1:17" ht="13.8" thickBot="1">
      <c r="M50" s="85"/>
      <c r="N50" s="86"/>
      <c r="O50" s="92"/>
      <c r="P50" s="93"/>
    </row>
  </sheetData>
  <mergeCells count="15">
    <mergeCell ref="O46:P46"/>
    <mergeCell ref="Q46:Q47"/>
    <mergeCell ref="M47:N48"/>
    <mergeCell ref="O47:P48"/>
    <mergeCell ref="H48:K48"/>
    <mergeCell ref="Q48:Q49"/>
    <mergeCell ref="H49:K49"/>
    <mergeCell ref="M49:N50"/>
    <mergeCell ref="O49:P50"/>
    <mergeCell ref="A10:K10"/>
    <mergeCell ref="C12:D12"/>
    <mergeCell ref="C13:D14"/>
    <mergeCell ref="A23:K23"/>
    <mergeCell ref="A35:K35"/>
    <mergeCell ref="P45:Q45"/>
  </mergeCells>
  <printOptions horizontalCentered="1" verticalCentered="1"/>
  <pageMargins left="0" right="0" top="0.74803149606299213" bottom="0.74803149606299213" header="0.31496062992125984" footer="0.31496062992125984"/>
  <pageSetup scale="69" orientation="portrait" r:id="rId1"/>
  <colBreaks count="2" manualBreakCount="2">
    <brk id="10" max="44" man="1"/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VEGA SICILIA</vt:lpstr>
      <vt:lpstr>'VEGA SICILIA'!Área_de_impresión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cp:lastPrinted>2024-11-29T17:17:07Z</cp:lastPrinted>
  <dcterms:created xsi:type="dcterms:W3CDTF">2024-11-29T17:01:31Z</dcterms:created>
  <dcterms:modified xsi:type="dcterms:W3CDTF">2024-11-29T18:10:32Z</dcterms:modified>
</cp:coreProperties>
</file>