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inter-my.sharepoint.com/personal/ventas01_marinter_com_mx/Documents/Escritorio/"/>
    </mc:Choice>
  </mc:AlternateContent>
  <xr:revisionPtr revIDLastSave="0" documentId="8_{C3841180-4E54-4852-B200-B08B13F10B23}" xr6:coauthVersionLast="47" xr6:coauthVersionMax="47" xr10:uidLastSave="{00000000-0000-0000-0000-000000000000}"/>
  <bookViews>
    <workbookView xWindow="20370" yWindow="-2160" windowWidth="21840" windowHeight="13020" activeTab="2" xr2:uid="{00000000-000D-0000-FFFF-FFFF00000000}"/>
  </bookViews>
  <sheets>
    <sheet name="Costos" sheetId="10" r:id="rId1"/>
    <sheet name="hoja 2" sheetId="8" r:id="rId2"/>
    <sheet name="hoja3" sheetId="11" r:id="rId3"/>
    <sheet name="Hoja1" sheetId="12" r:id="rId4"/>
    <sheet name="Costo Abril 19" sheetId="9" state="hidden" r:id="rId5"/>
  </sheets>
  <definedNames>
    <definedName name="_xlnm.Print_Area" localSheetId="2">hoja3!$A$14:$P$23</definedName>
    <definedName name="_xlnm.Print_Titles" localSheetId="4">'Costo Abril 19'!$1:$6</definedName>
    <definedName name="_xlnm.Print_Titles" localSheetId="1">'hoja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1" l="1"/>
  <c r="N23" i="11" s="1"/>
  <c r="O23" i="11" s="1"/>
  <c r="I22" i="11"/>
  <c r="N22" i="11" s="1"/>
  <c r="O22" i="11" s="1"/>
  <c r="I21" i="11"/>
  <c r="N21" i="11" s="1"/>
  <c r="O21" i="11" s="1"/>
  <c r="I20" i="11"/>
  <c r="N20" i="11" s="1"/>
  <c r="O20" i="11" s="1"/>
  <c r="I17" i="11"/>
  <c r="N17" i="11" s="1"/>
  <c r="O17" i="11" s="1"/>
  <c r="I16" i="11"/>
  <c r="N16" i="11" s="1"/>
  <c r="O16" i="11" s="1"/>
  <c r="N14" i="12"/>
  <c r="O14" i="12" s="1"/>
  <c r="I13" i="12"/>
  <c r="N13" i="12" s="1"/>
  <c r="O13" i="12" s="1"/>
  <c r="I12" i="12"/>
  <c r="N12" i="12" s="1"/>
  <c r="O12" i="12" s="1"/>
  <c r="I11" i="12"/>
  <c r="N11" i="12" s="1"/>
  <c r="O11" i="12" s="1"/>
  <c r="I10" i="12"/>
  <c r="N10" i="12" s="1"/>
  <c r="O10" i="12" s="1"/>
  <c r="I9" i="12"/>
  <c r="N9" i="12" s="1"/>
  <c r="O9" i="12" s="1"/>
  <c r="I8" i="12"/>
  <c r="N8" i="12" s="1"/>
  <c r="O8" i="12" s="1"/>
  <c r="I7" i="12"/>
  <c r="N7" i="12" s="1"/>
  <c r="O7" i="12" s="1"/>
  <c r="I97" i="10" l="1"/>
  <c r="N97" i="10" s="1"/>
  <c r="O97" i="10" s="1"/>
  <c r="I83" i="10" l="1"/>
  <c r="N83" i="10" s="1"/>
  <c r="O83" i="10" s="1"/>
  <c r="I66" i="10" l="1"/>
  <c r="N66" i="10" s="1"/>
  <c r="O66" i="10" s="1"/>
  <c r="N112" i="10"/>
  <c r="O112" i="10" s="1"/>
  <c r="I112" i="10"/>
  <c r="I121" i="10" l="1"/>
  <c r="N121" i="10" s="1"/>
  <c r="O121" i="10" s="1"/>
  <c r="I58" i="10"/>
  <c r="N58" i="10" s="1"/>
  <c r="O58" i="10" s="1"/>
  <c r="I69" i="10"/>
  <c r="N69" i="10" s="1"/>
  <c r="O69" i="10" s="1"/>
  <c r="N68" i="10"/>
  <c r="O68" i="10" s="1"/>
  <c r="I68" i="10"/>
  <c r="I99" i="10" l="1"/>
  <c r="N99" i="10" s="1"/>
  <c r="O99" i="10" s="1"/>
  <c r="I111" i="10" l="1"/>
  <c r="N111" i="10" s="1"/>
  <c r="O111" i="10" s="1"/>
  <c r="I108" i="10"/>
  <c r="N108" i="10" s="1"/>
  <c r="O108" i="10" s="1"/>
  <c r="I101" i="10"/>
  <c r="N101" i="10" s="1"/>
  <c r="O101" i="10" s="1"/>
  <c r="I86" i="10"/>
  <c r="N86" i="10" s="1"/>
  <c r="O86" i="10" s="1"/>
  <c r="I87" i="10"/>
  <c r="N87" i="10" s="1"/>
  <c r="O87" i="10" s="1"/>
  <c r="I88" i="10"/>
  <c r="N88" i="10" s="1"/>
  <c r="O88" i="10" s="1"/>
  <c r="I82" i="10"/>
  <c r="N82" i="10" s="1"/>
  <c r="O82" i="10" s="1"/>
  <c r="N67" i="10"/>
  <c r="O67" i="10" s="1"/>
  <c r="I67" i="10"/>
  <c r="I70" i="10"/>
  <c r="N70" i="10" s="1"/>
  <c r="O70" i="10" s="1"/>
  <c r="I71" i="10"/>
  <c r="N71" i="10" s="1"/>
  <c r="O71" i="10" s="1"/>
  <c r="I124" i="10" l="1"/>
  <c r="N124" i="10" s="1"/>
  <c r="O124" i="10" s="1"/>
  <c r="I123" i="10"/>
  <c r="N123" i="10" s="1"/>
  <c r="O123" i="10" s="1"/>
  <c r="I122" i="10"/>
  <c r="N122" i="10" s="1"/>
  <c r="O122" i="10" s="1"/>
  <c r="I120" i="10"/>
  <c r="N120" i="10" s="1"/>
  <c r="O120" i="10" s="1"/>
  <c r="I119" i="10"/>
  <c r="N119" i="10" s="1"/>
  <c r="O119" i="10" s="1"/>
  <c r="I118" i="10"/>
  <c r="N118" i="10" s="1"/>
  <c r="O118" i="10" s="1"/>
  <c r="I117" i="10"/>
  <c r="N117" i="10" s="1"/>
  <c r="O117" i="10" s="1"/>
  <c r="I116" i="10"/>
  <c r="N116" i="10" s="1"/>
  <c r="O116" i="10" s="1"/>
  <c r="I115" i="10"/>
  <c r="N115" i="10" s="1"/>
  <c r="O115" i="10" s="1"/>
  <c r="I114" i="10"/>
  <c r="N114" i="10" s="1"/>
  <c r="O114" i="10" s="1"/>
  <c r="I113" i="10"/>
  <c r="N113" i="10" s="1"/>
  <c r="O113" i="10" s="1"/>
  <c r="I110" i="10"/>
  <c r="N110" i="10" s="1"/>
  <c r="O110" i="10" s="1"/>
  <c r="I109" i="10"/>
  <c r="N109" i="10" s="1"/>
  <c r="O109" i="10" s="1"/>
  <c r="I107" i="10"/>
  <c r="N107" i="10" s="1"/>
  <c r="O107" i="10" s="1"/>
  <c r="I106" i="10"/>
  <c r="N106" i="10" s="1"/>
  <c r="O106" i="10" s="1"/>
  <c r="I105" i="10"/>
  <c r="N105" i="10" s="1"/>
  <c r="O105" i="10" s="1"/>
  <c r="I104" i="10"/>
  <c r="N104" i="10" s="1"/>
  <c r="O104" i="10" s="1"/>
  <c r="I103" i="10"/>
  <c r="N103" i="10" s="1"/>
  <c r="O103" i="10" s="1"/>
  <c r="I102" i="10"/>
  <c r="N102" i="10" s="1"/>
  <c r="I100" i="10"/>
  <c r="N100" i="10" s="1"/>
  <c r="O100" i="10" s="1"/>
  <c r="I98" i="10"/>
  <c r="N98" i="10" s="1"/>
  <c r="O98" i="10" s="1"/>
  <c r="I96" i="10"/>
  <c r="N96" i="10" s="1"/>
  <c r="O96" i="10" s="1"/>
  <c r="I95" i="10"/>
  <c r="N95" i="10" s="1"/>
  <c r="O95" i="10" s="1"/>
  <c r="I94" i="10"/>
  <c r="N94" i="10" s="1"/>
  <c r="O94" i="10" s="1"/>
  <c r="I93" i="10"/>
  <c r="N93" i="10" s="1"/>
  <c r="O93" i="10" s="1"/>
  <c r="I92" i="10"/>
  <c r="N92" i="10" s="1"/>
  <c r="O92" i="10" s="1"/>
  <c r="I91" i="10"/>
  <c r="N91" i="10" s="1"/>
  <c r="O91" i="10" s="1"/>
  <c r="I90" i="10"/>
  <c r="N90" i="10" s="1"/>
  <c r="O90" i="10" s="1"/>
  <c r="I89" i="10"/>
  <c r="N89" i="10" s="1"/>
  <c r="O89" i="10" s="1"/>
  <c r="I85" i="10"/>
  <c r="N85" i="10" s="1"/>
  <c r="O85" i="10" s="1"/>
  <c r="I84" i="10"/>
  <c r="N84" i="10" s="1"/>
  <c r="O84" i="10" s="1"/>
  <c r="I81" i="10"/>
  <c r="N81" i="10" s="1"/>
  <c r="O81" i="10" s="1"/>
  <c r="I80" i="10"/>
  <c r="N80" i="10" s="1"/>
  <c r="O80" i="10" s="1"/>
  <c r="I79" i="10"/>
  <c r="N79" i="10" s="1"/>
  <c r="O79" i="10" s="1"/>
  <c r="I78" i="10"/>
  <c r="N78" i="10" s="1"/>
  <c r="O78" i="10" s="1"/>
  <c r="I77" i="10"/>
  <c r="N77" i="10" s="1"/>
  <c r="O77" i="10" s="1"/>
  <c r="I76" i="10"/>
  <c r="N76" i="10" s="1"/>
  <c r="O76" i="10" s="1"/>
  <c r="I75" i="10"/>
  <c r="N75" i="10" s="1"/>
  <c r="O75" i="10" s="1"/>
  <c r="I74" i="10"/>
  <c r="N74" i="10" s="1"/>
  <c r="O74" i="10" s="1"/>
  <c r="I73" i="10"/>
  <c r="N73" i="10" s="1"/>
  <c r="O73" i="10" s="1"/>
  <c r="I72" i="10"/>
  <c r="N72" i="10" s="1"/>
  <c r="O72" i="10" s="1"/>
  <c r="I65" i="10"/>
  <c r="N65" i="10" s="1"/>
  <c r="O65" i="10" s="1"/>
  <c r="I64" i="10"/>
  <c r="N64" i="10" s="1"/>
  <c r="O64" i="10" s="1"/>
  <c r="I63" i="10"/>
  <c r="N63" i="10" s="1"/>
  <c r="O63" i="10" s="1"/>
  <c r="I62" i="10"/>
  <c r="N62" i="10" s="1"/>
  <c r="O62" i="10" s="1"/>
  <c r="I61" i="10"/>
  <c r="N61" i="10" s="1"/>
  <c r="O61" i="10" s="1"/>
  <c r="I60" i="10"/>
  <c r="N60" i="10" s="1"/>
  <c r="O60" i="10" s="1"/>
  <c r="I59" i="10"/>
  <c r="N59" i="10" s="1"/>
  <c r="O59" i="10" s="1"/>
  <c r="I57" i="10"/>
  <c r="N57" i="10" s="1"/>
  <c r="O57" i="10" s="1"/>
  <c r="I56" i="10"/>
  <c r="N56" i="10" s="1"/>
  <c r="O56" i="10" s="1"/>
  <c r="I55" i="10"/>
  <c r="N55" i="10" s="1"/>
  <c r="O55" i="10" s="1"/>
  <c r="I54" i="10"/>
  <c r="N54" i="10" s="1"/>
  <c r="O54" i="10" s="1"/>
  <c r="I53" i="10"/>
  <c r="N53" i="10" s="1"/>
  <c r="O53" i="10" s="1"/>
  <c r="I52" i="10"/>
  <c r="N52" i="10" s="1"/>
  <c r="O52" i="10" s="1"/>
  <c r="I51" i="10"/>
  <c r="N51" i="10" s="1"/>
  <c r="O51" i="10" s="1"/>
  <c r="I50" i="10"/>
  <c r="N50" i="10" s="1"/>
  <c r="O50" i="10" s="1"/>
  <c r="I49" i="10"/>
  <c r="N49" i="10" s="1"/>
  <c r="O49" i="10" s="1"/>
  <c r="I48" i="10"/>
  <c r="N48" i="10" s="1"/>
  <c r="O48" i="10" s="1"/>
  <c r="I47" i="10"/>
  <c r="N47" i="10" s="1"/>
  <c r="O47" i="10" s="1"/>
  <c r="I46" i="10"/>
  <c r="N46" i="10" s="1"/>
  <c r="O46" i="10" s="1"/>
  <c r="I45" i="10"/>
  <c r="N45" i="10" s="1"/>
  <c r="O45" i="10" s="1"/>
  <c r="I44" i="10"/>
  <c r="N44" i="10" s="1"/>
  <c r="O44" i="10" s="1"/>
  <c r="I43" i="10"/>
  <c r="N43" i="10" s="1"/>
  <c r="O43" i="10" s="1"/>
  <c r="I42" i="10"/>
  <c r="N42" i="10" s="1"/>
  <c r="O42" i="10" s="1"/>
  <c r="I41" i="10"/>
  <c r="N41" i="10" s="1"/>
  <c r="O41" i="10" s="1"/>
  <c r="I40" i="10"/>
  <c r="N40" i="10" s="1"/>
  <c r="O40" i="10" s="1"/>
  <c r="I39" i="10"/>
  <c r="N39" i="10" s="1"/>
  <c r="O39" i="10" s="1"/>
  <c r="I38" i="10"/>
  <c r="N38" i="10" s="1"/>
  <c r="O38" i="10" s="1"/>
  <c r="I37" i="10"/>
  <c r="N37" i="10" s="1"/>
  <c r="O37" i="10" s="1"/>
  <c r="I36" i="10"/>
  <c r="N36" i="10" s="1"/>
  <c r="O36" i="10" s="1"/>
  <c r="I35" i="10"/>
  <c r="N35" i="10" s="1"/>
  <c r="O35" i="10" s="1"/>
  <c r="I34" i="10"/>
  <c r="N34" i="10" s="1"/>
  <c r="O34" i="10" s="1"/>
  <c r="I33" i="10"/>
  <c r="N33" i="10" s="1"/>
  <c r="O33" i="10" s="1"/>
  <c r="I32" i="10"/>
  <c r="N32" i="10" s="1"/>
  <c r="O32" i="10" s="1"/>
  <c r="I31" i="10"/>
  <c r="N31" i="10" s="1"/>
  <c r="O31" i="10" s="1"/>
  <c r="I30" i="10"/>
  <c r="N30" i="10" s="1"/>
  <c r="O30" i="10" s="1"/>
  <c r="I29" i="10"/>
  <c r="N29" i="10" s="1"/>
  <c r="O29" i="10" s="1"/>
  <c r="N28" i="10"/>
  <c r="O28" i="10" s="1"/>
  <c r="I27" i="10"/>
  <c r="N27" i="10" s="1"/>
  <c r="O27" i="10" s="1"/>
  <c r="I26" i="10"/>
  <c r="N26" i="10" s="1"/>
  <c r="O26" i="10" s="1"/>
  <c r="I25" i="10"/>
  <c r="N25" i="10" s="1"/>
  <c r="O25" i="10" s="1"/>
  <c r="I24" i="10"/>
  <c r="N24" i="10" s="1"/>
  <c r="O24" i="10" s="1"/>
  <c r="I22" i="10"/>
  <c r="N22" i="10" s="1"/>
  <c r="O22" i="10" s="1"/>
  <c r="I21" i="10"/>
  <c r="N21" i="10" s="1"/>
  <c r="O21" i="10" s="1"/>
  <c r="O20" i="10"/>
  <c r="I19" i="10"/>
  <c r="N19" i="10" s="1"/>
  <c r="O19" i="10" s="1"/>
  <c r="I18" i="10"/>
  <c r="N18" i="10" s="1"/>
  <c r="O18" i="10" s="1"/>
  <c r="I17" i="10"/>
  <c r="N17" i="10" s="1"/>
  <c r="O17" i="10" s="1"/>
  <c r="I16" i="10"/>
  <c r="N16" i="10" s="1"/>
  <c r="O16" i="10" s="1"/>
  <c r="I15" i="10"/>
  <c r="N15" i="10" s="1"/>
  <c r="O15" i="10" s="1"/>
  <c r="N14" i="10"/>
  <c r="O14" i="10" s="1"/>
  <c r="N13" i="10"/>
  <c r="O13" i="10" s="1"/>
  <c r="N12" i="10"/>
  <c r="O12" i="10" s="1"/>
  <c r="N11" i="10"/>
  <c r="O11" i="10" s="1"/>
  <c r="N10" i="10"/>
  <c r="O10" i="10" s="1"/>
  <c r="I104" i="9" l="1"/>
  <c r="N104" i="9" s="1"/>
  <c r="O104" i="9" s="1"/>
  <c r="I103" i="9"/>
  <c r="N103" i="9" s="1"/>
  <c r="O103" i="9" s="1"/>
  <c r="X103" i="9" s="1"/>
  <c r="W103" i="9" s="1"/>
  <c r="I102" i="9"/>
  <c r="N102" i="9" s="1"/>
  <c r="O102" i="9" s="1"/>
  <c r="I101" i="9"/>
  <c r="N101" i="9" s="1"/>
  <c r="O101" i="9" s="1"/>
  <c r="AB101" i="9" s="1"/>
  <c r="AA101" i="9" s="1"/>
  <c r="I100" i="9"/>
  <c r="N100" i="9" s="1"/>
  <c r="O100" i="9" s="1"/>
  <c r="I99" i="9"/>
  <c r="N99" i="9" s="1"/>
  <c r="O99" i="9" s="1"/>
  <c r="Z98" i="9"/>
  <c r="Y98" i="9" s="1"/>
  <c r="S98" i="9"/>
  <c r="R98" i="9" s="1"/>
  <c r="I98" i="9"/>
  <c r="N98" i="9" s="1"/>
  <c r="O98" i="9" s="1"/>
  <c r="I97" i="9"/>
  <c r="N97" i="9" s="1"/>
  <c r="O97" i="9" s="1"/>
  <c r="O96" i="9"/>
  <c r="I96" i="9"/>
  <c r="N96" i="9" s="1"/>
  <c r="N95" i="9"/>
  <c r="O95" i="9" s="1"/>
  <c r="S95" i="9" s="1"/>
  <c r="R95" i="9" s="1"/>
  <c r="I95" i="9"/>
  <c r="I94" i="9"/>
  <c r="N94" i="9" s="1"/>
  <c r="O94" i="9" s="1"/>
  <c r="I93" i="9"/>
  <c r="N93" i="9" s="1"/>
  <c r="O93" i="9" s="1"/>
  <c r="I92" i="9"/>
  <c r="N92" i="9" s="1"/>
  <c r="O92" i="9" s="1"/>
  <c r="I91" i="9"/>
  <c r="N91" i="9" s="1"/>
  <c r="O91" i="9" s="1"/>
  <c r="I90" i="9"/>
  <c r="N90" i="9" s="1"/>
  <c r="O90" i="9" s="1"/>
  <c r="S90" i="9" s="1"/>
  <c r="R90" i="9" s="1"/>
  <c r="I89" i="9"/>
  <c r="N89" i="9" s="1"/>
  <c r="O89" i="9" s="1"/>
  <c r="O88" i="9"/>
  <c r="I88" i="9"/>
  <c r="N88" i="9" s="1"/>
  <c r="I87" i="9"/>
  <c r="N87" i="9" s="1"/>
  <c r="O87" i="9" s="1"/>
  <c r="AB86" i="9"/>
  <c r="AA86" i="9" s="1"/>
  <c r="Z86" i="9"/>
  <c r="Y86" i="9" s="1"/>
  <c r="X86" i="9"/>
  <c r="W86" i="9" s="1"/>
  <c r="V86" i="9"/>
  <c r="U86" i="9" s="1"/>
  <c r="S86" i="9"/>
  <c r="R86" i="9" s="1"/>
  <c r="I86" i="9"/>
  <c r="N86" i="9" s="1"/>
  <c r="I85" i="9"/>
  <c r="N85" i="9" s="1"/>
  <c r="O85" i="9" s="1"/>
  <c r="I84" i="9"/>
  <c r="N84" i="9" s="1"/>
  <c r="O84" i="9" s="1"/>
  <c r="I83" i="9"/>
  <c r="N83" i="9" s="1"/>
  <c r="O83" i="9" s="1"/>
  <c r="Z83" i="9" s="1"/>
  <c r="Y83" i="9" s="1"/>
  <c r="O82" i="9"/>
  <c r="S82" i="9" s="1"/>
  <c r="R82" i="9" s="1"/>
  <c r="N82" i="9"/>
  <c r="I82" i="9"/>
  <c r="I81" i="9"/>
  <c r="N81" i="9" s="1"/>
  <c r="O81" i="9" s="1"/>
  <c r="I80" i="9"/>
  <c r="N80" i="9" s="1"/>
  <c r="O80" i="9" s="1"/>
  <c r="I79" i="9"/>
  <c r="N79" i="9" s="1"/>
  <c r="O79" i="9" s="1"/>
  <c r="Z79" i="9" s="1"/>
  <c r="Y79" i="9" s="1"/>
  <c r="I78" i="9"/>
  <c r="N78" i="9" s="1"/>
  <c r="O78" i="9" s="1"/>
  <c r="AB78" i="9" s="1"/>
  <c r="AA78" i="9" s="1"/>
  <c r="I77" i="9"/>
  <c r="N77" i="9" s="1"/>
  <c r="O77" i="9" s="1"/>
  <c r="I76" i="9"/>
  <c r="N76" i="9" s="1"/>
  <c r="O76" i="9" s="1"/>
  <c r="AB76" i="9" s="1"/>
  <c r="AA76" i="9" s="1"/>
  <c r="I75" i="9"/>
  <c r="N75" i="9" s="1"/>
  <c r="O75" i="9" s="1"/>
  <c r="N74" i="9"/>
  <c r="O74" i="9" s="1"/>
  <c r="I74" i="9"/>
  <c r="I73" i="9"/>
  <c r="N73" i="9" s="1"/>
  <c r="O73" i="9" s="1"/>
  <c r="Z73" i="9" s="1"/>
  <c r="Y73" i="9" s="1"/>
  <c r="I72" i="9"/>
  <c r="N72" i="9" s="1"/>
  <c r="O72" i="9" s="1"/>
  <c r="I71" i="9"/>
  <c r="N71" i="9" s="1"/>
  <c r="O71" i="9" s="1"/>
  <c r="I70" i="9"/>
  <c r="N70" i="9" s="1"/>
  <c r="O70" i="9" s="1"/>
  <c r="I69" i="9"/>
  <c r="N69" i="9" s="1"/>
  <c r="O69" i="9" s="1"/>
  <c r="Z69" i="9" s="1"/>
  <c r="Y69" i="9" s="1"/>
  <c r="I68" i="9"/>
  <c r="N68" i="9" s="1"/>
  <c r="O68" i="9" s="1"/>
  <c r="I67" i="9"/>
  <c r="N67" i="9" s="1"/>
  <c r="O67" i="9" s="1"/>
  <c r="I66" i="9"/>
  <c r="N66" i="9" s="1"/>
  <c r="O66" i="9" s="1"/>
  <c r="V65" i="9"/>
  <c r="U65" i="9" s="1"/>
  <c r="I65" i="9"/>
  <c r="N65" i="9" s="1"/>
  <c r="O65" i="9" s="1"/>
  <c r="I64" i="9"/>
  <c r="N64" i="9" s="1"/>
  <c r="O64" i="9" s="1"/>
  <c r="X64" i="9" s="1"/>
  <c r="W64" i="9" s="1"/>
  <c r="I63" i="9"/>
  <c r="N63" i="9" s="1"/>
  <c r="O63" i="9" s="1"/>
  <c r="I62" i="9"/>
  <c r="N62" i="9" s="1"/>
  <c r="O62" i="9" s="1"/>
  <c r="I61" i="9"/>
  <c r="N61" i="9" s="1"/>
  <c r="O61" i="9" s="1"/>
  <c r="AB61" i="9" s="1"/>
  <c r="AA61" i="9" s="1"/>
  <c r="I60" i="9"/>
  <c r="N60" i="9" s="1"/>
  <c r="O60" i="9" s="1"/>
  <c r="I59" i="9"/>
  <c r="N59" i="9" s="1"/>
  <c r="O59" i="9" s="1"/>
  <c r="I58" i="9"/>
  <c r="N58" i="9" s="1"/>
  <c r="O58" i="9" s="1"/>
  <c r="X58" i="9" s="1"/>
  <c r="W58" i="9" s="1"/>
  <c r="I57" i="9"/>
  <c r="N57" i="9" s="1"/>
  <c r="O57" i="9" s="1"/>
  <c r="I56" i="9"/>
  <c r="N56" i="9" s="1"/>
  <c r="O56" i="9" s="1"/>
  <c r="N55" i="9"/>
  <c r="O55" i="9" s="1"/>
  <c r="I55" i="9"/>
  <c r="I54" i="9"/>
  <c r="N54" i="9" s="1"/>
  <c r="O54" i="9" s="1"/>
  <c r="N53" i="9"/>
  <c r="O53" i="9" s="1"/>
  <c r="I53" i="9"/>
  <c r="I52" i="9"/>
  <c r="N52" i="9" s="1"/>
  <c r="O52" i="9" s="1"/>
  <c r="X52" i="9" s="1"/>
  <c r="W52" i="9" s="1"/>
  <c r="I51" i="9"/>
  <c r="N51" i="9" s="1"/>
  <c r="O51" i="9" s="1"/>
  <c r="I50" i="9"/>
  <c r="N50" i="9" s="1"/>
  <c r="O50" i="9" s="1"/>
  <c r="I49" i="9"/>
  <c r="N49" i="9" s="1"/>
  <c r="O49" i="9" s="1"/>
  <c r="I48" i="9"/>
  <c r="N48" i="9" s="1"/>
  <c r="O48" i="9" s="1"/>
  <c r="Z48" i="9" s="1"/>
  <c r="Y48" i="9" s="1"/>
  <c r="I47" i="9"/>
  <c r="N47" i="9" s="1"/>
  <c r="O47" i="9" s="1"/>
  <c r="I46" i="9"/>
  <c r="N46" i="9" s="1"/>
  <c r="O46" i="9" s="1"/>
  <c r="N45" i="9"/>
  <c r="O45" i="9" s="1"/>
  <c r="I45" i="9"/>
  <c r="I44" i="9"/>
  <c r="N44" i="9" s="1"/>
  <c r="O44" i="9" s="1"/>
  <c r="I43" i="9"/>
  <c r="N43" i="9" s="1"/>
  <c r="O43" i="9" s="1"/>
  <c r="I42" i="9"/>
  <c r="N42" i="9" s="1"/>
  <c r="O42" i="9" s="1"/>
  <c r="Z42" i="9" s="1"/>
  <c r="Y42" i="9" s="1"/>
  <c r="I41" i="9"/>
  <c r="N41" i="9" s="1"/>
  <c r="O41" i="9" s="1"/>
  <c r="I40" i="9"/>
  <c r="N40" i="9" s="1"/>
  <c r="O40" i="9" s="1"/>
  <c r="Z40" i="9" s="1"/>
  <c r="Y40" i="9" s="1"/>
  <c r="I39" i="9"/>
  <c r="N39" i="9" s="1"/>
  <c r="O39" i="9" s="1"/>
  <c r="AB39" i="9" s="1"/>
  <c r="AA39" i="9" s="1"/>
  <c r="I38" i="9"/>
  <c r="N38" i="9" s="1"/>
  <c r="O38" i="9" s="1"/>
  <c r="X38" i="9" s="1"/>
  <c r="W38" i="9" s="1"/>
  <c r="I37" i="9"/>
  <c r="N37" i="9" s="1"/>
  <c r="O37" i="9" s="1"/>
  <c r="N36" i="9"/>
  <c r="O36" i="9" s="1"/>
  <c r="Z36" i="9" s="1"/>
  <c r="Y36" i="9" s="1"/>
  <c r="I36" i="9"/>
  <c r="I35" i="9"/>
  <c r="N35" i="9" s="1"/>
  <c r="O35" i="9" s="1"/>
  <c r="Z35" i="9" s="1"/>
  <c r="Y35" i="9" s="1"/>
  <c r="I34" i="9"/>
  <c r="N34" i="9" s="1"/>
  <c r="O34" i="9" s="1"/>
  <c r="AB34" i="9" s="1"/>
  <c r="AA34" i="9" s="1"/>
  <c r="I33" i="9"/>
  <c r="N33" i="9" s="1"/>
  <c r="O33" i="9" s="1"/>
  <c r="AB33" i="9" s="1"/>
  <c r="AA33" i="9" s="1"/>
  <c r="I32" i="9"/>
  <c r="N32" i="9" s="1"/>
  <c r="O32" i="9" s="1"/>
  <c r="AB32" i="9" s="1"/>
  <c r="AA32" i="9" s="1"/>
  <c r="I31" i="9"/>
  <c r="N31" i="9" s="1"/>
  <c r="O31" i="9" s="1"/>
  <c r="I30" i="9"/>
  <c r="N30" i="9" s="1"/>
  <c r="O30" i="9" s="1"/>
  <c r="I29" i="9"/>
  <c r="N29" i="9" s="1"/>
  <c r="O29" i="9" s="1"/>
  <c r="I28" i="9"/>
  <c r="N28" i="9" s="1"/>
  <c r="O28" i="9" s="1"/>
  <c r="I27" i="9"/>
  <c r="N27" i="9" s="1"/>
  <c r="O27" i="9" s="1"/>
  <c r="AB27" i="9" s="1"/>
  <c r="AA27" i="9" s="1"/>
  <c r="I26" i="9"/>
  <c r="N26" i="9" s="1"/>
  <c r="O26" i="9" s="1"/>
  <c r="Z26" i="9" s="1"/>
  <c r="Y26" i="9" s="1"/>
  <c r="I25" i="9"/>
  <c r="N25" i="9" s="1"/>
  <c r="O25" i="9" s="1"/>
  <c r="I24" i="9"/>
  <c r="N24" i="9" s="1"/>
  <c r="O24" i="9" s="1"/>
  <c r="X24" i="9" s="1"/>
  <c r="W24" i="9" s="1"/>
  <c r="I23" i="9"/>
  <c r="N23" i="9" s="1"/>
  <c r="O23" i="9" s="1"/>
  <c r="AB23" i="9" s="1"/>
  <c r="AA23" i="9" s="1"/>
  <c r="I22" i="9"/>
  <c r="N22" i="9" s="1"/>
  <c r="O22" i="9" s="1"/>
  <c r="I21" i="9"/>
  <c r="N21" i="9" s="1"/>
  <c r="O21" i="9" s="1"/>
  <c r="I20" i="9"/>
  <c r="N20" i="9" s="1"/>
  <c r="O20" i="9" s="1"/>
  <c r="N19" i="9"/>
  <c r="O19" i="9" s="1"/>
  <c r="AB19" i="9" s="1"/>
  <c r="AA19" i="9" s="1"/>
  <c r="I19" i="9"/>
  <c r="I18" i="9"/>
  <c r="N18" i="9" s="1"/>
  <c r="O18" i="9" s="1"/>
  <c r="AB18" i="9" s="1"/>
  <c r="AA18" i="9" s="1"/>
  <c r="I17" i="9"/>
  <c r="N17" i="9" s="1"/>
  <c r="O17" i="9" s="1"/>
  <c r="Z17" i="9" s="1"/>
  <c r="Y17" i="9" s="1"/>
  <c r="I16" i="9"/>
  <c r="N16" i="9" s="1"/>
  <c r="O16" i="9" s="1"/>
  <c r="I15" i="9"/>
  <c r="N15" i="9" s="1"/>
  <c r="O15" i="9" s="1"/>
  <c r="I14" i="9"/>
  <c r="N14" i="9" s="1"/>
  <c r="O14" i="9" s="1"/>
  <c r="AB14" i="9" s="1"/>
  <c r="AA14" i="9" s="1"/>
  <c r="I13" i="9"/>
  <c r="N13" i="9" s="1"/>
  <c r="O13" i="9" s="1"/>
  <c r="I12" i="9"/>
  <c r="N12" i="9" s="1"/>
  <c r="O12" i="9" s="1"/>
  <c r="I11" i="9"/>
  <c r="N11" i="9" s="1"/>
  <c r="O11" i="9" s="1"/>
  <c r="I10" i="9"/>
  <c r="N10" i="9" s="1"/>
  <c r="O10" i="9" s="1"/>
  <c r="I9" i="9"/>
  <c r="N9" i="9" s="1"/>
  <c r="O9" i="9" s="1"/>
  <c r="I8" i="9"/>
  <c r="N8" i="9" s="1"/>
  <c r="O8" i="9" s="1"/>
  <c r="I7" i="9"/>
  <c r="N7" i="9" s="1"/>
  <c r="O7" i="9" s="1"/>
  <c r="Z52" i="9" l="1"/>
  <c r="Y52" i="9" s="1"/>
  <c r="S76" i="9"/>
  <c r="R76" i="9" s="1"/>
  <c r="X95" i="9"/>
  <c r="W95" i="9" s="1"/>
  <c r="AB28" i="9"/>
  <c r="AA28" i="9" s="1"/>
  <c r="V28" i="9"/>
  <c r="U28" i="9" s="1"/>
  <c r="S21" i="9"/>
  <c r="R21" i="9" s="1"/>
  <c r="Z21" i="9"/>
  <c r="Y21" i="9" s="1"/>
  <c r="X72" i="9"/>
  <c r="W72" i="9" s="1"/>
  <c r="S72" i="9"/>
  <c r="R72" i="9" s="1"/>
  <c r="AB66" i="9"/>
  <c r="AA66" i="9" s="1"/>
  <c r="S66" i="9"/>
  <c r="R66" i="9" s="1"/>
  <c r="V66" i="9"/>
  <c r="U66" i="9" s="1"/>
  <c r="X99" i="9"/>
  <c r="W99" i="9" s="1"/>
  <c r="S99" i="9"/>
  <c r="R99" i="9" s="1"/>
  <c r="Z29" i="9"/>
  <c r="Y29" i="9" s="1"/>
  <c r="V29" i="9"/>
  <c r="U29" i="9" s="1"/>
  <c r="T29" i="9" s="1"/>
  <c r="S29" i="9"/>
  <c r="R29" i="9" s="1"/>
  <c r="V71" i="9"/>
  <c r="U71" i="9" s="1"/>
  <c r="S71" i="9"/>
  <c r="R71" i="9" s="1"/>
  <c r="X91" i="9"/>
  <c r="W91" i="9" s="1"/>
  <c r="S91" i="9"/>
  <c r="R91" i="9" s="1"/>
  <c r="Z25" i="9"/>
  <c r="Y25" i="9" s="1"/>
  <c r="S25" i="9"/>
  <c r="R25" i="9" s="1"/>
  <c r="AB74" i="9"/>
  <c r="AA74" i="9" s="1"/>
  <c r="X74" i="9"/>
  <c r="W74" i="9" s="1"/>
  <c r="S74" i="9"/>
  <c r="R74" i="9" s="1"/>
  <c r="AB80" i="9"/>
  <c r="AA80" i="9" s="1"/>
  <c r="X80" i="9"/>
  <c r="W80" i="9" s="1"/>
  <c r="S80" i="9"/>
  <c r="R80" i="9" s="1"/>
  <c r="S40" i="9"/>
  <c r="R40" i="9" s="1"/>
  <c r="S64" i="9"/>
  <c r="R64" i="9" s="1"/>
  <c r="S69" i="9"/>
  <c r="R69" i="9" s="1"/>
  <c r="S34" i="9"/>
  <c r="R34" i="9" s="1"/>
  <c r="S52" i="9"/>
  <c r="R52" i="9" s="1"/>
  <c r="AB64" i="9"/>
  <c r="AA64" i="9" s="1"/>
  <c r="X82" i="9"/>
  <c r="W82" i="9" s="1"/>
  <c r="Z90" i="9"/>
  <c r="Y90" i="9" s="1"/>
  <c r="V52" i="9"/>
  <c r="U52" i="9" s="1"/>
  <c r="T52" i="9" s="1"/>
  <c r="S14" i="9"/>
  <c r="R14" i="9" s="1"/>
  <c r="Z7" i="9"/>
  <c r="Y7" i="9" s="1"/>
  <c r="AB7" i="9"/>
  <c r="AA7" i="9" s="1"/>
  <c r="AB10" i="9"/>
  <c r="AA10" i="9" s="1"/>
  <c r="S10" i="9"/>
  <c r="R10" i="9" s="1"/>
  <c r="V10" i="9"/>
  <c r="U10" i="9" s="1"/>
  <c r="Z10" i="9"/>
  <c r="Y10" i="9" s="1"/>
  <c r="X10" i="9"/>
  <c r="W10" i="9" s="1"/>
  <c r="S11" i="9"/>
  <c r="R11" i="9" s="1"/>
  <c r="X11" i="9"/>
  <c r="W11" i="9" s="1"/>
  <c r="AB11" i="9"/>
  <c r="AA11" i="9" s="1"/>
  <c r="Z11" i="9"/>
  <c r="Y11" i="9" s="1"/>
  <c r="V11" i="9"/>
  <c r="U11" i="9" s="1"/>
  <c r="S31" i="9"/>
  <c r="R31" i="9" s="1"/>
  <c r="Z31" i="9"/>
  <c r="Y31" i="9" s="1"/>
  <c r="X31" i="9"/>
  <c r="W31" i="9" s="1"/>
  <c r="AB31" i="9"/>
  <c r="AA31" i="9" s="1"/>
  <c r="V31" i="9"/>
  <c r="U31" i="9" s="1"/>
  <c r="T31" i="9" s="1"/>
  <c r="V47" i="9"/>
  <c r="U47" i="9" s="1"/>
  <c r="T47" i="9" s="1"/>
  <c r="S47" i="9"/>
  <c r="R47" i="9" s="1"/>
  <c r="AB47" i="9"/>
  <c r="AA47" i="9" s="1"/>
  <c r="X47" i="9"/>
  <c r="W47" i="9" s="1"/>
  <c r="Z47" i="9"/>
  <c r="Y47" i="9" s="1"/>
  <c r="X12" i="9"/>
  <c r="W12" i="9" s="1"/>
  <c r="S12" i="9"/>
  <c r="R12" i="9" s="1"/>
  <c r="AB12" i="9"/>
  <c r="AA12" i="9" s="1"/>
  <c r="Z12" i="9"/>
  <c r="Y12" i="9" s="1"/>
  <c r="V12" i="9"/>
  <c r="U12" i="9" s="1"/>
  <c r="V16" i="9"/>
  <c r="U16" i="9" s="1"/>
  <c r="T16" i="9" s="1"/>
  <c r="X16" i="9"/>
  <c r="W16" i="9" s="1"/>
  <c r="S16" i="9"/>
  <c r="R16" i="9" s="1"/>
  <c r="AB16" i="9"/>
  <c r="AA16" i="9" s="1"/>
  <c r="Z16" i="9"/>
  <c r="Y16" i="9" s="1"/>
  <c r="V37" i="9"/>
  <c r="U37" i="9" s="1"/>
  <c r="S37" i="9"/>
  <c r="R37" i="9" s="1"/>
  <c r="AB37" i="9"/>
  <c r="AA37" i="9" s="1"/>
  <c r="X37" i="9"/>
  <c r="W37" i="9" s="1"/>
  <c r="Z37" i="9"/>
  <c r="Y37" i="9" s="1"/>
  <c r="X44" i="9"/>
  <c r="W44" i="9" s="1"/>
  <c r="AB44" i="9"/>
  <c r="AA44" i="9" s="1"/>
  <c r="Z44" i="9"/>
  <c r="Y44" i="9" s="1"/>
  <c r="S44" i="9"/>
  <c r="R44" i="9" s="1"/>
  <c r="V44" i="9"/>
  <c r="U44" i="9" s="1"/>
  <c r="AB59" i="9"/>
  <c r="AA59" i="9" s="1"/>
  <c r="V59" i="9"/>
  <c r="U59" i="9" s="1"/>
  <c r="T59" i="9" s="1"/>
  <c r="X59" i="9"/>
  <c r="W59" i="9" s="1"/>
  <c r="S59" i="9"/>
  <c r="R59" i="9" s="1"/>
  <c r="Z59" i="9"/>
  <c r="Y59" i="9" s="1"/>
  <c r="X13" i="9"/>
  <c r="W13" i="9" s="1"/>
  <c r="S13" i="9"/>
  <c r="R13" i="9" s="1"/>
  <c r="AB13" i="9"/>
  <c r="AA13" i="9" s="1"/>
  <c r="V13" i="9"/>
  <c r="U13" i="9" s="1"/>
  <c r="Z13" i="9"/>
  <c r="Y13" i="9" s="1"/>
  <c r="S22" i="9"/>
  <c r="R22" i="9" s="1"/>
  <c r="X22" i="9"/>
  <c r="W22" i="9" s="1"/>
  <c r="V22" i="9"/>
  <c r="U22" i="9" s="1"/>
  <c r="AB22" i="9"/>
  <c r="AA22" i="9" s="1"/>
  <c r="Z22" i="9"/>
  <c r="Y22" i="9" s="1"/>
  <c r="V30" i="9"/>
  <c r="U30" i="9" s="1"/>
  <c r="AB30" i="9"/>
  <c r="AA30" i="9" s="1"/>
  <c r="V43" i="9"/>
  <c r="U43" i="9" s="1"/>
  <c r="S43" i="9"/>
  <c r="R43" i="9" s="1"/>
  <c r="AB43" i="9"/>
  <c r="AA43" i="9" s="1"/>
  <c r="Z43" i="9"/>
  <c r="Y43" i="9" s="1"/>
  <c r="V56" i="9"/>
  <c r="U56" i="9" s="1"/>
  <c r="AB56" i="9"/>
  <c r="AA56" i="9" s="1"/>
  <c r="S56" i="9"/>
  <c r="R56" i="9" s="1"/>
  <c r="X56" i="9"/>
  <c r="W56" i="9" s="1"/>
  <c r="Z56" i="9"/>
  <c r="Y56" i="9" s="1"/>
  <c r="Z87" i="9"/>
  <c r="Y87" i="9" s="1"/>
  <c r="V87" i="9"/>
  <c r="U87" i="9" s="1"/>
  <c r="AB87" i="9"/>
  <c r="AA87" i="9" s="1"/>
  <c r="X87" i="9"/>
  <c r="W87" i="9" s="1"/>
  <c r="AB92" i="9"/>
  <c r="AA92" i="9" s="1"/>
  <c r="S92" i="9"/>
  <c r="R92" i="9" s="1"/>
  <c r="X92" i="9"/>
  <c r="W92" i="9" s="1"/>
  <c r="Z92" i="9"/>
  <c r="Y92" i="9" s="1"/>
  <c r="V92" i="9"/>
  <c r="U92" i="9" s="1"/>
  <c r="AB20" i="9"/>
  <c r="AA20" i="9" s="1"/>
  <c r="S20" i="9"/>
  <c r="R20" i="9" s="1"/>
  <c r="Z20" i="9"/>
  <c r="Y20" i="9" s="1"/>
  <c r="V20" i="9"/>
  <c r="U20" i="9" s="1"/>
  <c r="AB8" i="9"/>
  <c r="AA8" i="9" s="1"/>
  <c r="S8" i="9"/>
  <c r="R8" i="9" s="1"/>
  <c r="X8" i="9"/>
  <c r="W8" i="9" s="1"/>
  <c r="X9" i="9"/>
  <c r="W9" i="9" s="1"/>
  <c r="V9" i="9"/>
  <c r="U9" i="9" s="1"/>
  <c r="AB9" i="9"/>
  <c r="AA9" i="9" s="1"/>
  <c r="S9" i="9"/>
  <c r="R9" i="9" s="1"/>
  <c r="S7" i="9"/>
  <c r="R7" i="9" s="1"/>
  <c r="X7" i="9"/>
  <c r="W7" i="9" s="1"/>
  <c r="Z18" i="9"/>
  <c r="Y18" i="9" s="1"/>
  <c r="X18" i="9"/>
  <c r="W18" i="9" s="1"/>
  <c r="S18" i="9"/>
  <c r="R18" i="9" s="1"/>
  <c r="S19" i="9"/>
  <c r="R19" i="9" s="1"/>
  <c r="X19" i="9"/>
  <c r="W19" i="9" s="1"/>
  <c r="Z19" i="9"/>
  <c r="Y19" i="9" s="1"/>
  <c r="X20" i="9"/>
  <c r="W20" i="9" s="1"/>
  <c r="S23" i="9"/>
  <c r="R23" i="9" s="1"/>
  <c r="V23" i="9"/>
  <c r="U23" i="9" s="1"/>
  <c r="Z23" i="9"/>
  <c r="Y23" i="9" s="1"/>
  <c r="S27" i="9"/>
  <c r="R27" i="9" s="1"/>
  <c r="X27" i="9"/>
  <c r="W27" i="9" s="1"/>
  <c r="Z30" i="9"/>
  <c r="Y30" i="9" s="1"/>
  <c r="V32" i="9"/>
  <c r="U32" i="9" s="1"/>
  <c r="S32" i="9"/>
  <c r="R32" i="9" s="1"/>
  <c r="Z32" i="9"/>
  <c r="Y32" i="9" s="1"/>
  <c r="Z33" i="9"/>
  <c r="Y33" i="9" s="1"/>
  <c r="X33" i="9"/>
  <c r="W33" i="9" s="1"/>
  <c r="S33" i="9"/>
  <c r="R33" i="9" s="1"/>
  <c r="AB50" i="9"/>
  <c r="AA50" i="9" s="1"/>
  <c r="S50" i="9"/>
  <c r="R50" i="9" s="1"/>
  <c r="V50" i="9"/>
  <c r="U50" i="9" s="1"/>
  <c r="S53" i="9"/>
  <c r="R53" i="9" s="1"/>
  <c r="Z53" i="9"/>
  <c r="Y53" i="9" s="1"/>
  <c r="AB53" i="9"/>
  <c r="AA53" i="9" s="1"/>
  <c r="X53" i="9"/>
  <c r="W53" i="9" s="1"/>
  <c r="AB55" i="9"/>
  <c r="AA55" i="9" s="1"/>
  <c r="X55" i="9"/>
  <c r="W55" i="9" s="1"/>
  <c r="S55" i="9"/>
  <c r="R55" i="9" s="1"/>
  <c r="V55" i="9"/>
  <c r="U55" i="9" s="1"/>
  <c r="Z55" i="9"/>
  <c r="Y55" i="9" s="1"/>
  <c r="X57" i="9"/>
  <c r="W57" i="9" s="1"/>
  <c r="V57" i="9"/>
  <c r="U57" i="9" s="1"/>
  <c r="AB57" i="9"/>
  <c r="AA57" i="9" s="1"/>
  <c r="S57" i="9"/>
  <c r="R57" i="9" s="1"/>
  <c r="Z68" i="9"/>
  <c r="Y68" i="9" s="1"/>
  <c r="V68" i="9"/>
  <c r="U68" i="9" s="1"/>
  <c r="X68" i="9"/>
  <c r="W68" i="9" s="1"/>
  <c r="S68" i="9"/>
  <c r="R68" i="9" s="1"/>
  <c r="AB68" i="9"/>
  <c r="AA68" i="9" s="1"/>
  <c r="V89" i="9"/>
  <c r="U89" i="9" s="1"/>
  <c r="Z89" i="9"/>
  <c r="Y89" i="9" s="1"/>
  <c r="X89" i="9"/>
  <c r="W89" i="9" s="1"/>
  <c r="S89" i="9"/>
  <c r="R89" i="9" s="1"/>
  <c r="AB89" i="9"/>
  <c r="AA89" i="9" s="1"/>
  <c r="V97" i="9"/>
  <c r="U97" i="9" s="1"/>
  <c r="T97" i="9" s="1"/>
  <c r="Z97" i="9"/>
  <c r="Y97" i="9" s="1"/>
  <c r="X97" i="9"/>
  <c r="W97" i="9" s="1"/>
  <c r="S97" i="9"/>
  <c r="R97" i="9" s="1"/>
  <c r="AB97" i="9"/>
  <c r="AA97" i="9" s="1"/>
  <c r="V8" i="9"/>
  <c r="U8" i="9" s="1"/>
  <c r="X26" i="9"/>
  <c r="W26" i="9" s="1"/>
  <c r="V26" i="9"/>
  <c r="U26" i="9" s="1"/>
  <c r="S26" i="9"/>
  <c r="R26" i="9" s="1"/>
  <c r="AB26" i="9"/>
  <c r="AA26" i="9" s="1"/>
  <c r="V27" i="9"/>
  <c r="U27" i="9" s="1"/>
  <c r="AB38" i="9"/>
  <c r="AA38" i="9" s="1"/>
  <c r="Z38" i="9"/>
  <c r="Y38" i="9" s="1"/>
  <c r="V38" i="9"/>
  <c r="U38" i="9" s="1"/>
  <c r="Z39" i="9"/>
  <c r="Y39" i="9" s="1"/>
  <c r="Z41" i="9"/>
  <c r="Y41" i="9" s="1"/>
  <c r="AB41" i="9"/>
  <c r="AA41" i="9" s="1"/>
  <c r="S41" i="9"/>
  <c r="R41" i="9" s="1"/>
  <c r="X41" i="9"/>
  <c r="W41" i="9" s="1"/>
  <c r="Z57" i="9"/>
  <c r="Y57" i="9" s="1"/>
  <c r="AB81" i="9"/>
  <c r="AA81" i="9" s="1"/>
  <c r="S81" i="9"/>
  <c r="R81" i="9" s="1"/>
  <c r="X81" i="9"/>
  <c r="W81" i="9" s="1"/>
  <c r="Z81" i="9"/>
  <c r="Y81" i="9" s="1"/>
  <c r="V81" i="9"/>
  <c r="U81" i="9" s="1"/>
  <c r="V7" i="9"/>
  <c r="U7" i="9" s="1"/>
  <c r="X14" i="9"/>
  <c r="W14" i="9" s="1"/>
  <c r="S17" i="9"/>
  <c r="R17" i="9" s="1"/>
  <c r="AB17" i="9"/>
  <c r="AA17" i="9" s="1"/>
  <c r="X17" i="9"/>
  <c r="W17" i="9" s="1"/>
  <c r="V17" i="9"/>
  <c r="U17" i="9" s="1"/>
  <c r="T17" i="9" s="1"/>
  <c r="V18" i="9"/>
  <c r="U18" i="9" s="1"/>
  <c r="V19" i="9"/>
  <c r="U19" i="9" s="1"/>
  <c r="X29" i="9"/>
  <c r="W29" i="9" s="1"/>
  <c r="X34" i="9"/>
  <c r="W34" i="9" s="1"/>
  <c r="S38" i="9"/>
  <c r="R38" i="9" s="1"/>
  <c r="X50" i="9"/>
  <c r="W50" i="9" s="1"/>
  <c r="V53" i="9"/>
  <c r="U53" i="9" s="1"/>
  <c r="V60" i="9"/>
  <c r="U60" i="9" s="1"/>
  <c r="Z60" i="9"/>
  <c r="Y60" i="9" s="1"/>
  <c r="X60" i="9"/>
  <c r="W60" i="9" s="1"/>
  <c r="AB60" i="9"/>
  <c r="AA60" i="9" s="1"/>
  <c r="AB77" i="9"/>
  <c r="AA77" i="9" s="1"/>
  <c r="S77" i="9"/>
  <c r="R77" i="9" s="1"/>
  <c r="X77" i="9"/>
  <c r="W77" i="9" s="1"/>
  <c r="V77" i="9"/>
  <c r="U77" i="9" s="1"/>
  <c r="Z77" i="9"/>
  <c r="Y77" i="9" s="1"/>
  <c r="AB100" i="9"/>
  <c r="AA100" i="9" s="1"/>
  <c r="S100" i="9"/>
  <c r="R100" i="9" s="1"/>
  <c r="X100" i="9"/>
  <c r="W100" i="9" s="1"/>
  <c r="Z100" i="9"/>
  <c r="Y100" i="9" s="1"/>
  <c r="Z8" i="9"/>
  <c r="Y8" i="9" s="1"/>
  <c r="Z9" i="9"/>
  <c r="Y9" i="9" s="1"/>
  <c r="V21" i="9"/>
  <c r="U21" i="9" s="1"/>
  <c r="X21" i="9"/>
  <c r="W21" i="9" s="1"/>
  <c r="AB21" i="9"/>
  <c r="AA21" i="9" s="1"/>
  <c r="X23" i="9"/>
  <c r="W23" i="9" s="1"/>
  <c r="AB25" i="9"/>
  <c r="AA25" i="9" s="1"/>
  <c r="X25" i="9"/>
  <c r="W25" i="9" s="1"/>
  <c r="V25" i="9"/>
  <c r="U25" i="9" s="1"/>
  <c r="T25" i="9" s="1"/>
  <c r="Z27" i="9"/>
  <c r="Y27" i="9" s="1"/>
  <c r="AB29" i="9"/>
  <c r="AA29" i="9" s="1"/>
  <c r="X32" i="9"/>
  <c r="W32" i="9" s="1"/>
  <c r="V33" i="9"/>
  <c r="U33" i="9" s="1"/>
  <c r="X40" i="9"/>
  <c r="W40" i="9" s="1"/>
  <c r="V40" i="9"/>
  <c r="U40" i="9" s="1"/>
  <c r="T40" i="9" s="1"/>
  <c r="AB40" i="9"/>
  <c r="AA40" i="9" s="1"/>
  <c r="V41" i="9"/>
  <c r="U41" i="9" s="1"/>
  <c r="Z50" i="9"/>
  <c r="Y50" i="9" s="1"/>
  <c r="S60" i="9"/>
  <c r="R60" i="9" s="1"/>
  <c r="X65" i="9"/>
  <c r="W65" i="9" s="1"/>
  <c r="Z65" i="9"/>
  <c r="Y65" i="9" s="1"/>
  <c r="S65" i="9"/>
  <c r="R65" i="9" s="1"/>
  <c r="T65" i="9" s="1"/>
  <c r="AB65" i="9"/>
  <c r="AA65" i="9" s="1"/>
  <c r="AB73" i="9"/>
  <c r="AA73" i="9" s="1"/>
  <c r="X73" i="9"/>
  <c r="W73" i="9" s="1"/>
  <c r="S73" i="9"/>
  <c r="R73" i="9" s="1"/>
  <c r="V73" i="9"/>
  <c r="U73" i="9" s="1"/>
  <c r="V100" i="9"/>
  <c r="U100" i="9" s="1"/>
  <c r="S15" i="9"/>
  <c r="R15" i="9" s="1"/>
  <c r="Z15" i="9"/>
  <c r="Y15" i="9" s="1"/>
  <c r="AB15" i="9"/>
  <c r="AA15" i="9" s="1"/>
  <c r="V15" i="9"/>
  <c r="U15" i="9" s="1"/>
  <c r="AB36" i="9"/>
  <c r="AA36" i="9" s="1"/>
  <c r="S36" i="9"/>
  <c r="R36" i="9" s="1"/>
  <c r="X36" i="9"/>
  <c r="W36" i="9" s="1"/>
  <c r="AB46" i="9"/>
  <c r="AA46" i="9" s="1"/>
  <c r="V46" i="9"/>
  <c r="U46" i="9" s="1"/>
  <c r="S46" i="9"/>
  <c r="R46" i="9" s="1"/>
  <c r="Z46" i="9"/>
  <c r="Y46" i="9" s="1"/>
  <c r="S49" i="9"/>
  <c r="R49" i="9" s="1"/>
  <c r="Z49" i="9"/>
  <c r="Y49" i="9" s="1"/>
  <c r="AB49" i="9"/>
  <c r="AA49" i="9" s="1"/>
  <c r="V49" i="9"/>
  <c r="U49" i="9" s="1"/>
  <c r="T49" i="9" s="1"/>
  <c r="AB54" i="9"/>
  <c r="AA54" i="9" s="1"/>
  <c r="X54" i="9"/>
  <c r="W54" i="9" s="1"/>
  <c r="Z54" i="9"/>
  <c r="Y54" i="9" s="1"/>
  <c r="S54" i="9"/>
  <c r="R54" i="9" s="1"/>
  <c r="AB67" i="9"/>
  <c r="AA67" i="9" s="1"/>
  <c r="S67" i="9"/>
  <c r="R67" i="9" s="1"/>
  <c r="X67" i="9"/>
  <c r="W67" i="9" s="1"/>
  <c r="V67" i="9"/>
  <c r="U67" i="9" s="1"/>
  <c r="Z67" i="9"/>
  <c r="Y67" i="9" s="1"/>
  <c r="X75" i="9"/>
  <c r="W75" i="9" s="1"/>
  <c r="AB75" i="9"/>
  <c r="AA75" i="9" s="1"/>
  <c r="V75" i="9"/>
  <c r="U75" i="9" s="1"/>
  <c r="T75" i="9" s="1"/>
  <c r="S75" i="9"/>
  <c r="R75" i="9" s="1"/>
  <c r="Z24" i="9"/>
  <c r="Y24" i="9" s="1"/>
  <c r="V24" i="9"/>
  <c r="U24" i="9" s="1"/>
  <c r="AB24" i="9"/>
  <c r="AA24" i="9" s="1"/>
  <c r="S30" i="9"/>
  <c r="R30" i="9" s="1"/>
  <c r="AB42" i="9"/>
  <c r="AA42" i="9" s="1"/>
  <c r="X42" i="9"/>
  <c r="W42" i="9" s="1"/>
  <c r="V42" i="9"/>
  <c r="U42" i="9" s="1"/>
  <c r="X48" i="9"/>
  <c r="W48" i="9" s="1"/>
  <c r="AB48" i="9"/>
  <c r="AA48" i="9" s="1"/>
  <c r="V48" i="9"/>
  <c r="U48" i="9" s="1"/>
  <c r="T48" i="9" s="1"/>
  <c r="X49" i="9"/>
  <c r="W49" i="9" s="1"/>
  <c r="V51" i="9"/>
  <c r="U51" i="9" s="1"/>
  <c r="S51" i="9"/>
  <c r="R51" i="9" s="1"/>
  <c r="AB51" i="9"/>
  <c r="AA51" i="9" s="1"/>
  <c r="Z51" i="9"/>
  <c r="Y51" i="9" s="1"/>
  <c r="V54" i="9"/>
  <c r="U54" i="9" s="1"/>
  <c r="X61" i="9"/>
  <c r="W61" i="9" s="1"/>
  <c r="V61" i="9"/>
  <c r="U61" i="9" s="1"/>
  <c r="Z61" i="9"/>
  <c r="Y61" i="9" s="1"/>
  <c r="AB63" i="9"/>
  <c r="AA63" i="9" s="1"/>
  <c r="V63" i="9"/>
  <c r="U63" i="9" s="1"/>
  <c r="Z63" i="9"/>
  <c r="Y63" i="9" s="1"/>
  <c r="S63" i="9"/>
  <c r="R63" i="9" s="1"/>
  <c r="S87" i="9"/>
  <c r="R87" i="9" s="1"/>
  <c r="V14" i="9"/>
  <c r="U14" i="9" s="1"/>
  <c r="T14" i="9" s="1"/>
  <c r="Z14" i="9"/>
  <c r="Y14" i="9" s="1"/>
  <c r="S24" i="9"/>
  <c r="R24" i="9" s="1"/>
  <c r="V34" i="9"/>
  <c r="U34" i="9" s="1"/>
  <c r="Z34" i="9"/>
  <c r="Y34" i="9" s="1"/>
  <c r="V36" i="9"/>
  <c r="U36" i="9" s="1"/>
  <c r="V39" i="9"/>
  <c r="U39" i="9" s="1"/>
  <c r="T39" i="9" s="1"/>
  <c r="S39" i="9"/>
  <c r="R39" i="9" s="1"/>
  <c r="X39" i="9"/>
  <c r="W39" i="9" s="1"/>
  <c r="S42" i="9"/>
  <c r="R42" i="9" s="1"/>
  <c r="X43" i="9"/>
  <c r="W43" i="9" s="1"/>
  <c r="Z45" i="9"/>
  <c r="Y45" i="9" s="1"/>
  <c r="X45" i="9"/>
  <c r="W45" i="9" s="1"/>
  <c r="V45" i="9"/>
  <c r="U45" i="9" s="1"/>
  <c r="AB45" i="9"/>
  <c r="AA45" i="9" s="1"/>
  <c r="S48" i="9"/>
  <c r="R48" i="9" s="1"/>
  <c r="S61" i="9"/>
  <c r="R61" i="9" s="1"/>
  <c r="X63" i="9"/>
  <c r="W63" i="9" s="1"/>
  <c r="V70" i="9"/>
  <c r="U70" i="9" s="1"/>
  <c r="Z70" i="9"/>
  <c r="Y70" i="9" s="1"/>
  <c r="S70" i="9"/>
  <c r="R70" i="9" s="1"/>
  <c r="AB70" i="9"/>
  <c r="AA70" i="9" s="1"/>
  <c r="X70" i="9"/>
  <c r="W70" i="9" s="1"/>
  <c r="Z75" i="9"/>
  <c r="Y75" i="9" s="1"/>
  <c r="V78" i="9"/>
  <c r="U78" i="9" s="1"/>
  <c r="Z78" i="9"/>
  <c r="Y78" i="9" s="1"/>
  <c r="S78" i="9"/>
  <c r="R78" i="9" s="1"/>
  <c r="X78" i="9"/>
  <c r="W78" i="9" s="1"/>
  <c r="V93" i="9"/>
  <c r="U93" i="9" s="1"/>
  <c r="Z93" i="9"/>
  <c r="Y93" i="9" s="1"/>
  <c r="S93" i="9"/>
  <c r="R93" i="9" s="1"/>
  <c r="X93" i="9"/>
  <c r="W93" i="9" s="1"/>
  <c r="AB93" i="9"/>
  <c r="AA93" i="9" s="1"/>
  <c r="X15" i="9"/>
  <c r="W15" i="9" s="1"/>
  <c r="X28" i="9"/>
  <c r="W28" i="9" s="1"/>
  <c r="Z28" i="9"/>
  <c r="Y28" i="9" s="1"/>
  <c r="S28" i="9"/>
  <c r="R28" i="9" s="1"/>
  <c r="T28" i="9" s="1"/>
  <c r="X30" i="9"/>
  <c r="W30" i="9" s="1"/>
  <c r="S45" i="9"/>
  <c r="R45" i="9" s="1"/>
  <c r="X46" i="9"/>
  <c r="W46" i="9" s="1"/>
  <c r="X51" i="9"/>
  <c r="W51" i="9" s="1"/>
  <c r="AB96" i="9"/>
  <c r="AA96" i="9" s="1"/>
  <c r="S96" i="9"/>
  <c r="R96" i="9" s="1"/>
  <c r="X96" i="9"/>
  <c r="W96" i="9" s="1"/>
  <c r="Z96" i="9"/>
  <c r="Y96" i="9" s="1"/>
  <c r="V96" i="9"/>
  <c r="U96" i="9" s="1"/>
  <c r="Z62" i="9"/>
  <c r="Y62" i="9" s="1"/>
  <c r="V62" i="9"/>
  <c r="U62" i="9" s="1"/>
  <c r="X62" i="9"/>
  <c r="W62" i="9" s="1"/>
  <c r="X79" i="9"/>
  <c r="W79" i="9" s="1"/>
  <c r="AB79" i="9"/>
  <c r="AA79" i="9" s="1"/>
  <c r="S79" i="9"/>
  <c r="R79" i="9" s="1"/>
  <c r="AB88" i="9"/>
  <c r="AA88" i="9" s="1"/>
  <c r="S88" i="9"/>
  <c r="R88" i="9" s="1"/>
  <c r="X88" i="9"/>
  <c r="W88" i="9" s="1"/>
  <c r="Z88" i="9"/>
  <c r="Y88" i="9" s="1"/>
  <c r="V88" i="9"/>
  <c r="U88" i="9" s="1"/>
  <c r="S62" i="9"/>
  <c r="R62" i="9" s="1"/>
  <c r="X76" i="9"/>
  <c r="W76" i="9" s="1"/>
  <c r="Z103" i="9"/>
  <c r="Y103" i="9" s="1"/>
  <c r="V103" i="9"/>
  <c r="U103" i="9" s="1"/>
  <c r="AB103" i="9"/>
  <c r="AA103" i="9" s="1"/>
  <c r="V35" i="9"/>
  <c r="U35" i="9" s="1"/>
  <c r="T35" i="9" s="1"/>
  <c r="AB69" i="9"/>
  <c r="AA69" i="9" s="1"/>
  <c r="X69" i="9"/>
  <c r="W69" i="9" s="1"/>
  <c r="V69" i="9"/>
  <c r="U69" i="9" s="1"/>
  <c r="V79" i="9"/>
  <c r="U79" i="9" s="1"/>
  <c r="V82" i="9"/>
  <c r="U82" i="9" s="1"/>
  <c r="T82" i="9" s="1"/>
  <c r="Z82" i="9"/>
  <c r="Y82" i="9" s="1"/>
  <c r="AB82" i="9"/>
  <c r="AA82" i="9" s="1"/>
  <c r="Z84" i="9"/>
  <c r="Y84" i="9" s="1"/>
  <c r="V84" i="9"/>
  <c r="U84" i="9" s="1"/>
  <c r="AB84" i="9"/>
  <c r="AA84" i="9" s="1"/>
  <c r="X84" i="9"/>
  <c r="W84" i="9" s="1"/>
  <c r="S84" i="9"/>
  <c r="R84" i="9" s="1"/>
  <c r="Z95" i="9"/>
  <c r="Y95" i="9" s="1"/>
  <c r="V95" i="9"/>
  <c r="U95" i="9" s="1"/>
  <c r="T95" i="9" s="1"/>
  <c r="AB95" i="9"/>
  <c r="AA95" i="9" s="1"/>
  <c r="V101" i="9"/>
  <c r="U101" i="9" s="1"/>
  <c r="T101" i="9" s="1"/>
  <c r="Z101" i="9"/>
  <c r="Y101" i="9" s="1"/>
  <c r="S101" i="9"/>
  <c r="R101" i="9" s="1"/>
  <c r="X101" i="9"/>
  <c r="W101" i="9" s="1"/>
  <c r="S103" i="9"/>
  <c r="R103" i="9" s="1"/>
  <c r="AB62" i="9"/>
  <c r="AA62" i="9" s="1"/>
  <c r="V64" i="9"/>
  <c r="U64" i="9" s="1"/>
  <c r="T64" i="9" s="1"/>
  <c r="Z64" i="9"/>
  <c r="Y64" i="9" s="1"/>
  <c r="Z66" i="9"/>
  <c r="Y66" i="9" s="1"/>
  <c r="X66" i="9"/>
  <c r="W66" i="9" s="1"/>
  <c r="Z72" i="9"/>
  <c r="Y72" i="9" s="1"/>
  <c r="V72" i="9"/>
  <c r="U72" i="9" s="1"/>
  <c r="AB72" i="9"/>
  <c r="AA72" i="9" s="1"/>
  <c r="AB85" i="9"/>
  <c r="AA85" i="9" s="1"/>
  <c r="S85" i="9"/>
  <c r="R85" i="9" s="1"/>
  <c r="X85" i="9"/>
  <c r="W85" i="9" s="1"/>
  <c r="V85" i="9"/>
  <c r="U85" i="9" s="1"/>
  <c r="Z85" i="9"/>
  <c r="Y85" i="9" s="1"/>
  <c r="X102" i="9"/>
  <c r="W102" i="9" s="1"/>
  <c r="AB102" i="9"/>
  <c r="AA102" i="9" s="1"/>
  <c r="V102" i="9"/>
  <c r="U102" i="9" s="1"/>
  <c r="Z102" i="9"/>
  <c r="Y102" i="9" s="1"/>
  <c r="S102" i="9"/>
  <c r="R102" i="9" s="1"/>
  <c r="S35" i="9"/>
  <c r="R35" i="9" s="1"/>
  <c r="X35" i="9"/>
  <c r="W35" i="9" s="1"/>
  <c r="AB35" i="9"/>
  <c r="AA35" i="9" s="1"/>
  <c r="Z58" i="9"/>
  <c r="Y58" i="9" s="1"/>
  <c r="AB58" i="9"/>
  <c r="AA58" i="9" s="1"/>
  <c r="S58" i="9"/>
  <c r="R58" i="9" s="1"/>
  <c r="V58" i="9"/>
  <c r="U58" i="9" s="1"/>
  <c r="X71" i="9"/>
  <c r="W71" i="9" s="1"/>
  <c r="AB71" i="9"/>
  <c r="AA71" i="9" s="1"/>
  <c r="Z71" i="9"/>
  <c r="Y71" i="9" s="1"/>
  <c r="Z76" i="9"/>
  <c r="Y76" i="9" s="1"/>
  <c r="V76" i="9"/>
  <c r="U76" i="9" s="1"/>
  <c r="T76" i="9" s="1"/>
  <c r="X83" i="9"/>
  <c r="W83" i="9" s="1"/>
  <c r="AB83" i="9"/>
  <c r="AA83" i="9" s="1"/>
  <c r="V83" i="9"/>
  <c r="U83" i="9" s="1"/>
  <c r="S83" i="9"/>
  <c r="R83" i="9" s="1"/>
  <c r="X94" i="9"/>
  <c r="W94" i="9" s="1"/>
  <c r="AB94" i="9"/>
  <c r="AA94" i="9" s="1"/>
  <c r="V94" i="9"/>
  <c r="U94" i="9" s="1"/>
  <c r="Z94" i="9"/>
  <c r="Y94" i="9" s="1"/>
  <c r="S94" i="9"/>
  <c r="R94" i="9" s="1"/>
  <c r="AB104" i="9"/>
  <c r="AA104" i="9" s="1"/>
  <c r="S104" i="9"/>
  <c r="R104" i="9" s="1"/>
  <c r="X104" i="9"/>
  <c r="W104" i="9" s="1"/>
  <c r="Z104" i="9"/>
  <c r="Y104" i="9" s="1"/>
  <c r="V104" i="9"/>
  <c r="U104" i="9" s="1"/>
  <c r="AB52" i="9"/>
  <c r="AA52" i="9" s="1"/>
  <c r="V74" i="9"/>
  <c r="U74" i="9" s="1"/>
  <c r="T74" i="9" s="1"/>
  <c r="Z74" i="9"/>
  <c r="Y74" i="9" s="1"/>
  <c r="Z91" i="9"/>
  <c r="Y91" i="9" s="1"/>
  <c r="V91" i="9"/>
  <c r="U91" i="9" s="1"/>
  <c r="T91" i="9" s="1"/>
  <c r="AB91" i="9"/>
  <c r="AA91" i="9" s="1"/>
  <c r="Z99" i="9"/>
  <c r="Y99" i="9" s="1"/>
  <c r="V99" i="9"/>
  <c r="U99" i="9" s="1"/>
  <c r="T99" i="9" s="1"/>
  <c r="AB99" i="9"/>
  <c r="AA99" i="9" s="1"/>
  <c r="X90" i="9"/>
  <c r="W90" i="9" s="1"/>
  <c r="AB90" i="9"/>
  <c r="AA90" i="9" s="1"/>
  <c r="V90" i="9"/>
  <c r="U90" i="9" s="1"/>
  <c r="T90" i="9" s="1"/>
  <c r="X98" i="9"/>
  <c r="W98" i="9" s="1"/>
  <c r="AB98" i="9"/>
  <c r="AA98" i="9" s="1"/>
  <c r="V98" i="9"/>
  <c r="U98" i="9" s="1"/>
  <c r="T98" i="9" s="1"/>
  <c r="Z80" i="9"/>
  <c r="Y80" i="9" s="1"/>
  <c r="V80" i="9"/>
  <c r="U80" i="9" s="1"/>
  <c r="T80" i="9" s="1"/>
  <c r="T43" i="9" l="1"/>
  <c r="T22" i="9"/>
  <c r="T58" i="9"/>
  <c r="T100" i="9"/>
  <c r="T60" i="9"/>
  <c r="T27" i="9"/>
  <c r="T30" i="9"/>
  <c r="T44" i="9"/>
  <c r="T57" i="9"/>
  <c r="T23" i="9"/>
  <c r="T71" i="9"/>
  <c r="T20" i="9"/>
  <c r="T103" i="9"/>
  <c r="T93" i="9"/>
  <c r="T46" i="9"/>
  <c r="T33" i="9"/>
  <c r="T18" i="9"/>
  <c r="T55" i="9"/>
  <c r="T50" i="9"/>
  <c r="T34" i="9"/>
  <c r="T67" i="9"/>
  <c r="T73" i="9"/>
  <c r="T21" i="9"/>
  <c r="T77" i="9"/>
  <c r="T38" i="9"/>
  <c r="T87" i="9"/>
  <c r="T72" i="9"/>
  <c r="T69" i="9"/>
  <c r="T61" i="9"/>
  <c r="T66" i="9"/>
  <c r="T63" i="9"/>
  <c r="T51" i="9"/>
  <c r="T37" i="9"/>
  <c r="T102" i="9"/>
  <c r="T68" i="9"/>
  <c r="T56" i="9"/>
  <c r="T24" i="9"/>
  <c r="T9" i="9"/>
  <c r="T88" i="9"/>
  <c r="T78" i="9"/>
  <c r="T41" i="9"/>
  <c r="T8" i="9"/>
  <c r="T92" i="9"/>
  <c r="T53" i="9"/>
  <c r="T26" i="9"/>
  <c r="T94" i="9"/>
  <c r="T84" i="9"/>
  <c r="T62" i="9"/>
  <c r="T54" i="9"/>
  <c r="T15" i="9"/>
  <c r="T10" i="9"/>
  <c r="T104" i="9"/>
  <c r="T85" i="9"/>
  <c r="T42" i="9"/>
  <c r="T7" i="9"/>
  <c r="T89" i="9"/>
  <c r="T11" i="9"/>
  <c r="T83" i="9"/>
  <c r="T32" i="9"/>
  <c r="T79" i="9"/>
  <c r="T70" i="9"/>
  <c r="T96" i="9"/>
  <c r="T45" i="9"/>
  <c r="T36" i="9"/>
  <c r="T19" i="9"/>
  <c r="T81" i="9"/>
  <c r="T13" i="9"/>
  <c r="T12" i="9"/>
</calcChain>
</file>

<file path=xl/sharedStrings.xml><?xml version="1.0" encoding="utf-8"?>
<sst xmlns="http://schemas.openxmlformats.org/spreadsheetml/2006/main" count="1028" uniqueCount="283">
  <si>
    <t xml:space="preserve">Descripcion </t>
  </si>
  <si>
    <t>Pzas</t>
  </si>
  <si>
    <t>Cap</t>
  </si>
  <si>
    <t>Ieps</t>
  </si>
  <si>
    <t>Iva</t>
  </si>
  <si>
    <t>Total</t>
  </si>
  <si>
    <t>Caja</t>
  </si>
  <si>
    <t>Botella</t>
  </si>
  <si>
    <t>Menudeo</t>
  </si>
  <si>
    <t>Mayoreo</t>
  </si>
  <si>
    <t>Platino</t>
  </si>
  <si>
    <t>Diamante</t>
  </si>
  <si>
    <t>Especial</t>
  </si>
  <si>
    <t>Descuento</t>
  </si>
  <si>
    <t>Costo Neto</t>
  </si>
  <si>
    <t>Valor</t>
  </si>
  <si>
    <t>Mercancia</t>
  </si>
  <si>
    <t>Impuestos</t>
  </si>
  <si>
    <t>Clave Alianza</t>
  </si>
  <si>
    <t xml:space="preserve">Lista de Precios </t>
  </si>
  <si>
    <t>Fecha</t>
  </si>
  <si>
    <t>Vigencia</t>
  </si>
  <si>
    <t>1 L</t>
  </si>
  <si>
    <t>750 ml</t>
  </si>
  <si>
    <t>500 ml</t>
  </si>
  <si>
    <t>330 ml</t>
  </si>
  <si>
    <t>Sugerido Proveedor</t>
  </si>
  <si>
    <t>700 ml</t>
  </si>
  <si>
    <t>375 ml</t>
  </si>
  <si>
    <t>ACEITUNA YBARRA MANZANILLA VERDES ENTERAS</t>
  </si>
  <si>
    <t>370 grs</t>
  </si>
  <si>
    <t>10216</t>
  </si>
  <si>
    <t>VINAGRE YBARRA BALSAMICO DE MODENA</t>
  </si>
  <si>
    <t>250 ml</t>
  </si>
  <si>
    <t>10817</t>
  </si>
  <si>
    <t>V.T. VIÑA MAIPO CABERNET</t>
  </si>
  <si>
    <t>200 grs</t>
  </si>
  <si>
    <t>12666</t>
  </si>
  <si>
    <t>V.T. VIÑA MAIPO CARMENERE RVA</t>
  </si>
  <si>
    <t>PASTA DE CECCO TAGLIATELLE</t>
  </si>
  <si>
    <t>500 grs</t>
  </si>
  <si>
    <t>13227</t>
  </si>
  <si>
    <t>LICOR FERNET BRANCA DE HIERBAS</t>
  </si>
  <si>
    <t>13264</t>
  </si>
  <si>
    <t>V.T. VIÑA MAIPO CARMENERE</t>
  </si>
  <si>
    <t>187 ml</t>
  </si>
  <si>
    <t>V.B. DIAMANTE</t>
  </si>
  <si>
    <t>PASTA DE CECCO FUSILLI</t>
  </si>
  <si>
    <t>PASTA DE CECCO PENNE RIGATE</t>
  </si>
  <si>
    <t>PASTA DE CECCO SPAGHETTI</t>
  </si>
  <si>
    <t>15147</t>
  </si>
  <si>
    <t>250 grs</t>
  </si>
  <si>
    <t>CAFE DESCAFEINADO LA FINCA</t>
  </si>
  <si>
    <t>369 grs</t>
  </si>
  <si>
    <t>CAFE ESPRESSO LA FINCA</t>
  </si>
  <si>
    <t>CAFE AMERICANO LA FINCA</t>
  </si>
  <si>
    <t>VINAGRE YBARRA DE VINO TINTO</t>
  </si>
  <si>
    <t>V.T. FLOR DE PINGUS (14.5º)</t>
  </si>
  <si>
    <t>1.5 L</t>
  </si>
  <si>
    <t>18850</t>
  </si>
  <si>
    <t>AGUA FIJI PET</t>
  </si>
  <si>
    <t>18851</t>
  </si>
  <si>
    <t>18856</t>
  </si>
  <si>
    <t>V.T. ALTOS LAS HORMIGAS MALBEC CLASICO</t>
  </si>
  <si>
    <t>18859</t>
  </si>
  <si>
    <t>V.T. VIÑA MAIPO SYRAH</t>
  </si>
  <si>
    <t>1916</t>
  </si>
  <si>
    <t>VODKA ZUBROWKA</t>
  </si>
  <si>
    <t>20167</t>
  </si>
  <si>
    <t>ACEITE DE OLIVA FILIPPO BERIO EXTRA VIRGEN EN SPRAY</t>
  </si>
  <si>
    <t>200 ml</t>
  </si>
  <si>
    <t>20168</t>
  </si>
  <si>
    <t>FILETES DE ANCHOAS CROWN PRINCE EN ACEITE</t>
  </si>
  <si>
    <t>56 grs</t>
  </si>
  <si>
    <t>20169</t>
  </si>
  <si>
    <t>OSTIONES AHUMADO CROWN PRINCE ENTEROS EN ACEITE</t>
  </si>
  <si>
    <t>106 grs</t>
  </si>
  <si>
    <t>190 grs</t>
  </si>
  <si>
    <t>20172</t>
  </si>
  <si>
    <t>SALSA FILIPPO BERIO PESTO DE TOMATE SECO</t>
  </si>
  <si>
    <t>20173</t>
  </si>
  <si>
    <t>SALSA FILIPPO BERIO PESTO DE TOMATE Y RICOTA</t>
  </si>
  <si>
    <t>20174</t>
  </si>
  <si>
    <t>SALSA CHOLULA PICANTE DE CHIPOTLE</t>
  </si>
  <si>
    <t>150 ml</t>
  </si>
  <si>
    <t>20175</t>
  </si>
  <si>
    <t>SALSA CHOLULA PICANTE LIMON</t>
  </si>
  <si>
    <t>20343</t>
  </si>
  <si>
    <t>V.T. PAGO DE CARRAOVEJAS CRIANZA (15º)</t>
  </si>
  <si>
    <t>20733</t>
  </si>
  <si>
    <t>ACEITE DE OLIVA YBARRA LATA</t>
  </si>
  <si>
    <t>20734</t>
  </si>
  <si>
    <t>473 ml</t>
  </si>
  <si>
    <t>20735</t>
  </si>
  <si>
    <t>946 ml</t>
  </si>
  <si>
    <t>20822</t>
  </si>
  <si>
    <t>V.T. EL AÑEJON DE LA CUESTA DE LAS LIEBRES</t>
  </si>
  <si>
    <t>20823</t>
  </si>
  <si>
    <t>20825</t>
  </si>
  <si>
    <t>V.T. PINGUS</t>
  </si>
  <si>
    <t>21062</t>
  </si>
  <si>
    <t>21539</t>
  </si>
  <si>
    <t>V.T. PSI</t>
  </si>
  <si>
    <t>21540</t>
  </si>
  <si>
    <t>V.T. RODA</t>
  </si>
  <si>
    <t>24005</t>
  </si>
  <si>
    <t>24628</t>
  </si>
  <si>
    <t>V.B. ESP. PATA NEGRA BRUT</t>
  </si>
  <si>
    <t>24629</t>
  </si>
  <si>
    <t>V.B. PATA NEGRA VERDEJO</t>
  </si>
  <si>
    <t>24630</t>
  </si>
  <si>
    <t>V.T. PATA NEGRA CRIANZA</t>
  </si>
  <si>
    <t>24631</t>
  </si>
  <si>
    <t>V.T. PATA NEGRA ROBLE (RIBERA DEL DUERO)</t>
  </si>
  <si>
    <t>25108</t>
  </si>
  <si>
    <t>V.B. MARQUES DE VIZHOJA ALBARIÑO</t>
  </si>
  <si>
    <t>2593</t>
  </si>
  <si>
    <t>ACEITE DE OLIVA FILIPPO BERIO</t>
  </si>
  <si>
    <t>26126</t>
  </si>
  <si>
    <t>ACEITE DE OLIVA FILIPPO BERIO SUAVE EN SPRAY</t>
  </si>
  <si>
    <t>26135</t>
  </si>
  <si>
    <t>ACEITE DE OLIVA FILIPPO BERIO GUSTO FRUTTATO</t>
  </si>
  <si>
    <t>26136</t>
  </si>
  <si>
    <t>26137</t>
  </si>
  <si>
    <t>ALMEJITAS CROWN PRINCE HERVIDAS</t>
  </si>
  <si>
    <t>283 grs</t>
  </si>
  <si>
    <t>26139</t>
  </si>
  <si>
    <t>MEJILLONES CROWN PRINCE AHUMADOS</t>
  </si>
  <si>
    <t>26140</t>
  </si>
  <si>
    <t>PASTA DE CECCO CAPELLI D ANGELO</t>
  </si>
  <si>
    <t>26141</t>
  </si>
  <si>
    <t>PASTA DE CECCO LASAGNA LARGA</t>
  </si>
  <si>
    <t>26142</t>
  </si>
  <si>
    <t>PURE MUTTI PASSATA DE TOMATE</t>
  </si>
  <si>
    <t>400 grs</t>
  </si>
  <si>
    <t>26143</t>
  </si>
  <si>
    <t>SALMON ROSADO CROWNN PRINCE</t>
  </si>
  <si>
    <t>418 grs</t>
  </si>
  <si>
    <t>2671</t>
  </si>
  <si>
    <t>SALSA CHOLULA PICANTE</t>
  </si>
  <si>
    <t>2672</t>
  </si>
  <si>
    <t>60 ml</t>
  </si>
  <si>
    <t>26826</t>
  </si>
  <si>
    <t>PASTA DE CECCO FETTUCCINE</t>
  </si>
  <si>
    <t>27021</t>
  </si>
  <si>
    <t>GIN. BERKLEY SQUARE</t>
  </si>
  <si>
    <t>27022</t>
  </si>
  <si>
    <t>GIN. BLOOM</t>
  </si>
  <si>
    <t>27023</t>
  </si>
  <si>
    <t>GIN. OPIHR ORIENTAL SPICED</t>
  </si>
  <si>
    <t>27025</t>
  </si>
  <si>
    <t>27112</t>
  </si>
  <si>
    <t>V.T. DEHESA DE LOS CANONIGOS CRIANZA</t>
  </si>
  <si>
    <t>27168</t>
  </si>
  <si>
    <t>TONIC WATER VICHY CATALAN (6 BOTELLAS)</t>
  </si>
  <si>
    <t>27399</t>
  </si>
  <si>
    <t>V.T. VIVANCO CRIANZA</t>
  </si>
  <si>
    <t>27400</t>
  </si>
  <si>
    <t>V.T. VIVANCO RVA</t>
  </si>
  <si>
    <t>27529</t>
  </si>
  <si>
    <t>V.B. FEDERICO PATERNINA SEMI DULCE</t>
  </si>
  <si>
    <t>27530</t>
  </si>
  <si>
    <t>V.T. FEDERICO PATERNINA TEMPRANILLO</t>
  </si>
  <si>
    <t>27580</t>
  </si>
  <si>
    <t>ALMEJITAS CROWN PRINCE AHUMADAS</t>
  </si>
  <si>
    <t>27662</t>
  </si>
  <si>
    <t>28229</t>
  </si>
  <si>
    <t>V.T. VEGA SICILIA VALBUENA ESTUCHE CATA 6 BOT</t>
  </si>
  <si>
    <t>28231</t>
  </si>
  <si>
    <t>V.T. DON SIMON SELECCION CABERNET</t>
  </si>
  <si>
    <t>28232</t>
  </si>
  <si>
    <t>V.T. DON SIMON SELECCION MERLOT</t>
  </si>
  <si>
    <t>28233</t>
  </si>
  <si>
    <t>V.T. DON SIMON SELECCION TEMPRANILLO</t>
  </si>
  <si>
    <t>28235</t>
  </si>
  <si>
    <t>WKY. TOMATIN 12 AÑOS</t>
  </si>
  <si>
    <t>28236</t>
  </si>
  <si>
    <t>WKY. TOMATIN 18 AÑOS</t>
  </si>
  <si>
    <t>28237</t>
  </si>
  <si>
    <t>WKY. TOMATIN LEGACY</t>
  </si>
  <si>
    <t>28489</t>
  </si>
  <si>
    <t>GIN. BROCKMANS</t>
  </si>
  <si>
    <t>28490</t>
  </si>
  <si>
    <t>LICOR GALLIANO AMARETO</t>
  </si>
  <si>
    <t>28491</t>
  </si>
  <si>
    <t>V.B. DON SIMON PREMIUM CHARDONNAY AIREN</t>
  </si>
  <si>
    <t>28492</t>
  </si>
  <si>
    <t>V.T. DON SIMON PREMIUM MERLOT</t>
  </si>
  <si>
    <t>28493</t>
  </si>
  <si>
    <t>V.T. PATA NEGRA ROBLE (DO TORO)</t>
  </si>
  <si>
    <t>29337</t>
  </si>
  <si>
    <t>QUESO HACIENDA ZORITA DE OVEJA CURADO</t>
  </si>
  <si>
    <t>29338</t>
  </si>
  <si>
    <t>V.T. PATA NEGRA ROBLE TEMPRANILLO (DO VALDEPEÑAS)</t>
  </si>
  <si>
    <t>29384</t>
  </si>
  <si>
    <t>LICOR DE HIERBAS GALLIANO L AUTENTICO</t>
  </si>
  <si>
    <t>29574</t>
  </si>
  <si>
    <t>V.R. ESP. PATA NEGRA ROSADO BRUT</t>
  </si>
  <si>
    <t>V.T. VEGA SICILIA VALBUENA</t>
  </si>
  <si>
    <t>30325</t>
  </si>
  <si>
    <t>V.R. DIAMANTE SECO</t>
  </si>
  <si>
    <t>30529</t>
  </si>
  <si>
    <t>V.T. PAGO DE CARRAOVEJAS RESERVA</t>
  </si>
  <si>
    <t>30545</t>
  </si>
  <si>
    <t>454 grs</t>
  </si>
  <si>
    <t>30546</t>
  </si>
  <si>
    <t>30547</t>
  </si>
  <si>
    <t>30604</t>
  </si>
  <si>
    <t>ACEITE DE OLIVA YBARRA AROMATICO</t>
  </si>
  <si>
    <t>30605</t>
  </si>
  <si>
    <t>30606</t>
  </si>
  <si>
    <t>ACEITE DE OLIVA YBARRA HOJIBLANCA</t>
  </si>
  <si>
    <t>30607</t>
  </si>
  <si>
    <t>180 grs</t>
  </si>
  <si>
    <t>30608</t>
  </si>
  <si>
    <t>30609</t>
  </si>
  <si>
    <t>ACEITUNA YBARRA MANZANILLA VERDES RELL. PIMIENTO</t>
  </si>
  <si>
    <t>30610</t>
  </si>
  <si>
    <t>30611</t>
  </si>
  <si>
    <t>ACEITUNA YBARRA MANZANILLA VERDES DESHUESADAS</t>
  </si>
  <si>
    <t>170 grs</t>
  </si>
  <si>
    <t>30612</t>
  </si>
  <si>
    <t>ACEITUNA YBARRA MANZANILLA S/HUESO</t>
  </si>
  <si>
    <t>30613</t>
  </si>
  <si>
    <t>VINAGRE YBARRA BALSAMICO MODENA</t>
  </si>
  <si>
    <t>30614</t>
  </si>
  <si>
    <t>VINAGRE YBARRA DE MANZANA</t>
  </si>
  <si>
    <t>30615</t>
  </si>
  <si>
    <t>30969</t>
  </si>
  <si>
    <t>3152</t>
  </si>
  <si>
    <t>V.T. FEDERICO PATERNINA BANDA AZUL CRIANZA</t>
  </si>
  <si>
    <t>V.T. MACAN CLASICO (14.5º)</t>
  </si>
  <si>
    <t>V.T. MACAN (14º)</t>
  </si>
  <si>
    <t>ALION</t>
  </si>
  <si>
    <t>UNICO</t>
  </si>
  <si>
    <t>UNICO RESERVA ESPECIAL</t>
  </si>
  <si>
    <t>Familia</t>
  </si>
  <si>
    <t>Vino</t>
  </si>
  <si>
    <t>Abarrote</t>
  </si>
  <si>
    <t>Marinter, S.A. de C.V.</t>
  </si>
  <si>
    <t>Febrero 27, 2019</t>
  </si>
  <si>
    <t>Diciembre 31, 2019</t>
  </si>
  <si>
    <t>35609</t>
  </si>
  <si>
    <t xml:space="preserve">MEZCAL BUEN BICHO </t>
  </si>
  <si>
    <t>MEZCAL ESPIRITU LAURO JOVEN</t>
  </si>
  <si>
    <t>MEZCAL SANTA PEDRERA JOVEN</t>
  </si>
  <si>
    <t>V.T. ALION</t>
  </si>
  <si>
    <t>34247</t>
  </si>
  <si>
    <t>V.T. DON SIMON NATURE CABERNET</t>
  </si>
  <si>
    <t>12</t>
  </si>
  <si>
    <t>34248</t>
  </si>
  <si>
    <t>V.T. DON SIMON NATURE MERLOT</t>
  </si>
  <si>
    <t>34249</t>
  </si>
  <si>
    <t>V.T. DON SIMON NATURE TEMPRANILLO</t>
  </si>
  <si>
    <t>V.T. PAGO DE CARRAOVEJAS EL ANEJON</t>
  </si>
  <si>
    <t>3</t>
  </si>
  <si>
    <t>V.T. PINTIA</t>
  </si>
  <si>
    <t xml:space="preserve">V.T. VEGA SICILIA VALBUENA </t>
  </si>
  <si>
    <t xml:space="preserve">750 ml </t>
  </si>
  <si>
    <t xml:space="preserve">MARINTER SA DE CV </t>
  </si>
  <si>
    <t xml:space="preserve">CAMBIO DE PRECIOS A PARTIR </t>
  </si>
  <si>
    <t>FECHA:</t>
  </si>
  <si>
    <t>VIGENCIA</t>
  </si>
  <si>
    <t xml:space="preserve">V.T. LES TERRASSES </t>
  </si>
  <si>
    <t>750  ml</t>
  </si>
  <si>
    <t>36229</t>
  </si>
  <si>
    <t>MEZCAL ESPIRITU LAURO 100% DEST CON PIÑUELA</t>
  </si>
  <si>
    <t>MEZCAL ESPIRITU LAURO JOVEN 100%</t>
  </si>
  <si>
    <t>COCK. CON MEZCAL EL LAURO NEGRONI</t>
  </si>
  <si>
    <t>750 ML</t>
  </si>
  <si>
    <t>VODKA ZUBROWKA BIALA</t>
  </si>
  <si>
    <t>V.T. VEGA SICILIA UNICO (14.5º)  </t>
  </si>
  <si>
    <t xml:space="preserve">LICOR MANDARIN NAPOLEON </t>
  </si>
  <si>
    <t>V.T. CAMINS DEL PRIORAT (14.5º)</t>
  </si>
  <si>
    <t>21602</t>
  </si>
  <si>
    <t>V.T. FINCA DOFI (ALVARO PALACIOS)</t>
  </si>
  <si>
    <t>35610</t>
  </si>
  <si>
    <t>COTIZACIÓN PEDIDO SUCURSAL PLAZA BELLA</t>
  </si>
  <si>
    <t xml:space="preserve">V.T. MACAN CLASICO </t>
  </si>
  <si>
    <t>V.T. MACAN</t>
  </si>
  <si>
    <t xml:space="preserve">750 ML </t>
  </si>
  <si>
    <t>Descuento adicional del 5%</t>
  </si>
  <si>
    <t>Descuento adicional del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</si>
</sst>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0"/>
      <name val="Arial"/>
      <family val="2"/>
    </font>
    <font>
      <b/>
      <sz val="22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E0F8D"/>
        <bgColor theme="4" tint="0.79998168889431442"/>
      </patternFill>
    </fill>
    <fill>
      <patternFill patternType="solid">
        <fgColor rgb="FFBEE39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5">
    <xf numFmtId="0" fontId="0" fillId="0" borderId="0" xfId="0"/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1" fillId="2" borderId="1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0" fillId="3" borderId="2" xfId="0" applyNumberFormat="1" applyFill="1" applyBorder="1" applyAlignment="1">
      <alignment horizontal="center"/>
    </xf>
    <xf numFmtId="2" fontId="0" fillId="3" borderId="4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/>
    <xf numFmtId="10" fontId="0" fillId="0" borderId="6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0" fontId="0" fillId="0" borderId="0" xfId="0" applyNumberFormat="1"/>
    <xf numFmtId="4" fontId="0" fillId="4" borderId="1" xfId="0" applyNumberFormat="1" applyFill="1" applyBorder="1" applyAlignment="1">
      <alignment horizontal="center"/>
    </xf>
    <xf numFmtId="0" fontId="6" fillId="0" borderId="0" xfId="0" applyFont="1"/>
    <xf numFmtId="17" fontId="0" fillId="0" borderId="0" xfId="0" applyNumberFormat="1"/>
    <xf numFmtId="4" fontId="0" fillId="0" borderId="0" xfId="0" applyNumberFormat="1"/>
    <xf numFmtId="9" fontId="0" fillId="0" borderId="0" xfId="1" applyFont="1"/>
    <xf numFmtId="4" fontId="0" fillId="5" borderId="0" xfId="0" applyNumberFormat="1" applyFill="1"/>
    <xf numFmtId="4" fontId="0" fillId="5" borderId="6" xfId="0" applyNumberFormat="1" applyFill="1" applyBorder="1"/>
    <xf numFmtId="4" fontId="0" fillId="5" borderId="22" xfId="0" applyNumberFormat="1" applyFill="1" applyBorder="1"/>
    <xf numFmtId="4" fontId="0" fillId="5" borderId="23" xfId="0" applyNumberFormat="1" applyFill="1" applyBorder="1"/>
    <xf numFmtId="4" fontId="0" fillId="5" borderId="24" xfId="0" applyNumberFormat="1" applyFill="1" applyBorder="1"/>
    <xf numFmtId="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6" fillId="0" borderId="0" xfId="0" applyFont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5" fontId="0" fillId="0" borderId="11" xfId="0" applyNumberFormat="1" applyBorder="1" applyAlignment="1">
      <alignment horizontal="center"/>
    </xf>
    <xf numFmtId="15" fontId="0" fillId="0" borderId="12" xfId="0" applyNumberForma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BEE395"/>
      <color rgb="FF99FFCC"/>
      <color rgb="FF4E0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0</xdr:row>
      <xdr:rowOff>95250</xdr:rowOff>
    </xdr:from>
    <xdr:to>
      <xdr:col>2</xdr:col>
      <xdr:colOff>647700</xdr:colOff>
      <xdr:row>5</xdr:row>
      <xdr:rowOff>133350</xdr:rowOff>
    </xdr:to>
    <xdr:pic>
      <xdr:nvPicPr>
        <xdr:cNvPr id="11" name="Picture 1" descr="logo alianz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5250"/>
          <a:ext cx="1781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2</xdr:col>
      <xdr:colOff>1181100</xdr:colOff>
      <xdr:row>3</xdr:row>
      <xdr:rowOff>180975</xdr:rowOff>
    </xdr:to>
    <xdr:pic>
      <xdr:nvPicPr>
        <xdr:cNvPr id="2" name="Picture 1" descr="logo alianz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0"/>
          <a:ext cx="1781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4"/>
  <sheetViews>
    <sheetView topLeftCell="A12" workbookViewId="0">
      <selection activeCell="P7" sqref="P7"/>
    </sheetView>
  </sheetViews>
  <sheetFormatPr baseColWidth="10" defaultRowHeight="15" x14ac:dyDescent="0.25"/>
  <cols>
    <col min="3" max="3" width="38" customWidth="1"/>
    <col min="5" max="5" width="11.42578125" customWidth="1"/>
    <col min="11" max="13" width="0" hidden="1" customWidth="1"/>
  </cols>
  <sheetData>
    <row r="1" spans="1:15" ht="15" customHeight="1" x14ac:dyDescent="0.25"/>
    <row r="2" spans="1:15" ht="15" customHeight="1" x14ac:dyDescent="0.25"/>
    <row r="3" spans="1:15" ht="15" customHeight="1" x14ac:dyDescent="0.25"/>
    <row r="4" spans="1:15" ht="15" customHeight="1" x14ac:dyDescent="0.25">
      <c r="D4" s="38" t="s">
        <v>259</v>
      </c>
      <c r="E4" s="38"/>
      <c r="J4" t="s">
        <v>261</v>
      </c>
      <c r="N4" s="28">
        <v>44830</v>
      </c>
    </row>
    <row r="5" spans="1:15" ht="15" customHeight="1" x14ac:dyDescent="0.25">
      <c r="D5" s="27" t="s">
        <v>260</v>
      </c>
      <c r="E5" s="27"/>
      <c r="F5" s="27"/>
      <c r="J5" t="s">
        <v>262</v>
      </c>
      <c r="N5" s="28"/>
    </row>
    <row r="6" spans="1:15" ht="15" customHeight="1" x14ac:dyDescent="0.25"/>
    <row r="7" spans="1:15" ht="15" customHeight="1" x14ac:dyDescent="0.25"/>
    <row r="8" spans="1:15" ht="15" customHeight="1" x14ac:dyDescent="0.25">
      <c r="A8" s="43" t="s">
        <v>236</v>
      </c>
      <c r="B8" s="45" t="s">
        <v>18</v>
      </c>
      <c r="C8" s="47" t="s">
        <v>0</v>
      </c>
      <c r="D8" s="47" t="s">
        <v>2</v>
      </c>
      <c r="E8" s="47" t="s">
        <v>1</v>
      </c>
      <c r="F8" s="22" t="s">
        <v>15</v>
      </c>
      <c r="G8" s="49" t="s">
        <v>17</v>
      </c>
      <c r="H8" s="49"/>
      <c r="I8" s="39" t="s">
        <v>5</v>
      </c>
      <c r="J8" s="10" t="s">
        <v>13</v>
      </c>
      <c r="K8" s="10" t="s">
        <v>13</v>
      </c>
      <c r="L8" s="10" t="s">
        <v>13</v>
      </c>
      <c r="M8" s="10" t="s">
        <v>13</v>
      </c>
      <c r="N8" s="41" t="s">
        <v>14</v>
      </c>
      <c r="O8" s="42"/>
    </row>
    <row r="9" spans="1:15" ht="15" customHeight="1" x14ac:dyDescent="0.25">
      <c r="A9" s="44"/>
      <c r="B9" s="46"/>
      <c r="C9" s="48"/>
      <c r="D9" s="48"/>
      <c r="E9" s="48"/>
      <c r="F9" s="5" t="s">
        <v>16</v>
      </c>
      <c r="G9" s="4" t="s">
        <v>3</v>
      </c>
      <c r="H9" s="4" t="s">
        <v>4</v>
      </c>
      <c r="I9" s="40"/>
      <c r="J9" s="6">
        <v>1</v>
      </c>
      <c r="K9" s="4">
        <v>2</v>
      </c>
      <c r="L9" s="7">
        <v>3</v>
      </c>
      <c r="M9" s="7">
        <v>4</v>
      </c>
      <c r="N9" s="4" t="s">
        <v>6</v>
      </c>
      <c r="O9" s="11" t="s">
        <v>7</v>
      </c>
    </row>
    <row r="10" spans="1:15" ht="15" customHeight="1" x14ac:dyDescent="0.25">
      <c r="A10" t="s">
        <v>238</v>
      </c>
      <c r="B10" s="24" t="s">
        <v>116</v>
      </c>
      <c r="C10" s="24" t="s">
        <v>117</v>
      </c>
      <c r="D10" s="24" t="s">
        <v>23</v>
      </c>
      <c r="E10" s="17">
        <v>12</v>
      </c>
      <c r="F10" s="2">
        <v>2142</v>
      </c>
      <c r="G10" s="18"/>
      <c r="H10" s="18"/>
      <c r="I10" s="16">
        <v>2142</v>
      </c>
      <c r="J10" s="19">
        <v>0.1</v>
      </c>
      <c r="K10" s="20"/>
      <c r="L10" s="23"/>
      <c r="M10" s="23"/>
      <c r="N10" s="12">
        <f t="shared" ref="N10:N41" si="0">I10*(1-J10)*(1-K10)*(1-L10)</f>
        <v>1927.8</v>
      </c>
      <c r="O10" s="13">
        <f t="shared" ref="O10:O41" si="1">N10/E10</f>
        <v>160.65</v>
      </c>
    </row>
    <row r="11" spans="1:15" ht="15" customHeight="1" x14ac:dyDescent="0.25">
      <c r="A11" t="s">
        <v>238</v>
      </c>
      <c r="B11" s="24" t="s">
        <v>68</v>
      </c>
      <c r="C11" s="24" t="s">
        <v>69</v>
      </c>
      <c r="D11" s="24" t="s">
        <v>70</v>
      </c>
      <c r="E11" s="17">
        <v>6</v>
      </c>
      <c r="F11" s="2">
        <v>490.14</v>
      </c>
      <c r="G11" s="18"/>
      <c r="H11" s="18"/>
      <c r="I11" s="16">
        <v>490.14</v>
      </c>
      <c r="J11" s="19">
        <v>0.1</v>
      </c>
      <c r="K11" s="20"/>
      <c r="L11" s="23"/>
      <c r="M11" s="23"/>
      <c r="N11" s="12">
        <f t="shared" si="0"/>
        <v>441.12599999999998</v>
      </c>
      <c r="O11" s="13">
        <f t="shared" si="1"/>
        <v>73.521000000000001</v>
      </c>
    </row>
    <row r="12" spans="1:15" ht="15" customHeight="1" x14ac:dyDescent="0.25">
      <c r="A12" t="s">
        <v>238</v>
      </c>
      <c r="B12" s="24" t="s">
        <v>120</v>
      </c>
      <c r="C12" s="24" t="s">
        <v>121</v>
      </c>
      <c r="D12" s="24" t="s">
        <v>24</v>
      </c>
      <c r="E12" s="17">
        <v>12</v>
      </c>
      <c r="F12" s="2">
        <v>1360.8</v>
      </c>
      <c r="G12" s="18"/>
      <c r="H12" s="18"/>
      <c r="I12" s="16">
        <v>1360.8</v>
      </c>
      <c r="J12" s="19">
        <v>0.1</v>
      </c>
      <c r="K12" s="20"/>
      <c r="L12" s="23"/>
      <c r="M12" s="23"/>
      <c r="N12" s="12">
        <f t="shared" si="0"/>
        <v>1224.72</v>
      </c>
      <c r="O12" s="13">
        <f t="shared" si="1"/>
        <v>102.06</v>
      </c>
    </row>
    <row r="13" spans="1:15" ht="15" customHeight="1" x14ac:dyDescent="0.25">
      <c r="A13" t="s">
        <v>238</v>
      </c>
      <c r="B13" s="24" t="s">
        <v>118</v>
      </c>
      <c r="C13" s="24" t="s">
        <v>119</v>
      </c>
      <c r="D13" s="24" t="s">
        <v>70</v>
      </c>
      <c r="E13" s="17">
        <v>6</v>
      </c>
      <c r="F13" s="2">
        <v>0</v>
      </c>
      <c r="G13" s="18"/>
      <c r="H13" s="18"/>
      <c r="I13" s="16"/>
      <c r="J13" s="19">
        <v>0.1</v>
      </c>
      <c r="K13" s="20"/>
      <c r="L13" s="23"/>
      <c r="M13" s="23"/>
      <c r="N13" s="12">
        <f t="shared" si="0"/>
        <v>0</v>
      </c>
      <c r="O13" s="13">
        <f t="shared" si="1"/>
        <v>0</v>
      </c>
    </row>
    <row r="14" spans="1:15" ht="15" customHeight="1" x14ac:dyDescent="0.25">
      <c r="A14" t="s">
        <v>238</v>
      </c>
      <c r="B14" s="24" t="s">
        <v>207</v>
      </c>
      <c r="C14" s="24" t="s">
        <v>208</v>
      </c>
      <c r="D14" s="24" t="s">
        <v>33</v>
      </c>
      <c r="E14" s="17">
        <v>12</v>
      </c>
      <c r="F14" s="2">
        <v>737.1</v>
      </c>
      <c r="G14" s="18"/>
      <c r="H14" s="18"/>
      <c r="I14" s="16">
        <v>737.1</v>
      </c>
      <c r="J14" s="19">
        <v>0.1</v>
      </c>
      <c r="K14" s="20"/>
      <c r="L14" s="23"/>
      <c r="M14" s="23"/>
      <c r="N14" s="12">
        <f t="shared" si="0"/>
        <v>663.39</v>
      </c>
      <c r="O14" s="13">
        <f t="shared" si="1"/>
        <v>55.282499999999999</v>
      </c>
    </row>
    <row r="15" spans="1:15" ht="15" customHeight="1" x14ac:dyDescent="0.25">
      <c r="A15" t="s">
        <v>238</v>
      </c>
      <c r="B15" s="24" t="s">
        <v>209</v>
      </c>
      <c r="C15" s="24" t="s">
        <v>208</v>
      </c>
      <c r="D15" s="24" t="s">
        <v>24</v>
      </c>
      <c r="E15" s="17">
        <v>12</v>
      </c>
      <c r="F15" s="2">
        <v>1297.8</v>
      </c>
      <c r="G15" s="18"/>
      <c r="H15" s="18"/>
      <c r="I15" s="16">
        <f t="shared" ref="I15:I80" si="2">F15*(1+G15)*(1+H15)</f>
        <v>1297.8</v>
      </c>
      <c r="J15" s="19">
        <v>0.1</v>
      </c>
      <c r="K15" s="20"/>
      <c r="L15" s="23"/>
      <c r="M15" s="23"/>
      <c r="N15" s="12">
        <f t="shared" si="0"/>
        <v>1168.02</v>
      </c>
      <c r="O15" s="13">
        <f t="shared" si="1"/>
        <v>97.334999999999994</v>
      </c>
    </row>
    <row r="16" spans="1:15" ht="15" customHeight="1" x14ac:dyDescent="0.25">
      <c r="A16" t="s">
        <v>238</v>
      </c>
      <c r="B16" s="24" t="s">
        <v>210</v>
      </c>
      <c r="C16" s="24" t="s">
        <v>211</v>
      </c>
      <c r="D16" s="24" t="s">
        <v>24</v>
      </c>
      <c r="E16" s="17">
        <v>12</v>
      </c>
      <c r="F16" s="2">
        <v>1362</v>
      </c>
      <c r="G16" s="18"/>
      <c r="H16" s="18"/>
      <c r="I16" s="16">
        <f t="shared" si="2"/>
        <v>1362</v>
      </c>
      <c r="J16" s="19">
        <v>0.1</v>
      </c>
      <c r="K16" s="20"/>
      <c r="L16" s="23"/>
      <c r="M16" s="23"/>
      <c r="N16" s="12">
        <f t="shared" si="0"/>
        <v>1225.8</v>
      </c>
      <c r="O16" s="13">
        <f t="shared" si="1"/>
        <v>102.14999999999999</v>
      </c>
    </row>
    <row r="17" spans="1:15" ht="15" customHeight="1" x14ac:dyDescent="0.25">
      <c r="A17" t="s">
        <v>238</v>
      </c>
      <c r="B17" s="24" t="s">
        <v>89</v>
      </c>
      <c r="C17" s="24" t="s">
        <v>90</v>
      </c>
      <c r="D17" s="24" t="s">
        <v>70</v>
      </c>
      <c r="E17" s="17">
        <v>20</v>
      </c>
      <c r="F17" s="2">
        <v>991.44</v>
      </c>
      <c r="G17" s="18"/>
      <c r="H17" s="18"/>
      <c r="I17" s="16">
        <f t="shared" si="2"/>
        <v>991.44</v>
      </c>
      <c r="J17" s="19">
        <v>0.1</v>
      </c>
      <c r="K17" s="20"/>
      <c r="L17" s="23"/>
      <c r="M17" s="23"/>
      <c r="N17" s="12">
        <f t="shared" si="0"/>
        <v>892.29600000000005</v>
      </c>
      <c r="O17" s="13">
        <f t="shared" si="1"/>
        <v>44.614800000000002</v>
      </c>
    </row>
    <row r="18" spans="1:15" ht="15" customHeight="1" x14ac:dyDescent="0.25">
      <c r="A18" t="s">
        <v>238</v>
      </c>
      <c r="B18" s="24" t="s">
        <v>91</v>
      </c>
      <c r="C18" s="24" t="s">
        <v>90</v>
      </c>
      <c r="D18" s="24" t="s">
        <v>92</v>
      </c>
      <c r="E18" s="17">
        <v>24</v>
      </c>
      <c r="F18" s="2">
        <v>2335.39</v>
      </c>
      <c r="G18" s="18"/>
      <c r="H18" s="18"/>
      <c r="I18" s="16">
        <f t="shared" si="2"/>
        <v>2335.39</v>
      </c>
      <c r="J18" s="19">
        <v>0.1</v>
      </c>
      <c r="K18" s="20"/>
      <c r="L18" s="23"/>
      <c r="M18" s="23"/>
      <c r="N18" s="12">
        <f t="shared" si="0"/>
        <v>2101.8510000000001</v>
      </c>
      <c r="O18" s="13">
        <f t="shared" si="1"/>
        <v>87.577125000000009</v>
      </c>
    </row>
    <row r="19" spans="1:15" ht="15" customHeight="1" x14ac:dyDescent="0.25">
      <c r="A19" t="s">
        <v>238</v>
      </c>
      <c r="B19" s="24" t="s">
        <v>93</v>
      </c>
      <c r="C19" s="24" t="s">
        <v>90</v>
      </c>
      <c r="D19" s="24" t="s">
        <v>94</v>
      </c>
      <c r="E19" s="17">
        <v>15</v>
      </c>
      <c r="F19" s="2">
        <v>2744.28</v>
      </c>
      <c r="G19" s="18"/>
      <c r="H19" s="18"/>
      <c r="I19" s="16">
        <f t="shared" si="2"/>
        <v>2744.28</v>
      </c>
      <c r="J19" s="19">
        <v>0.1</v>
      </c>
      <c r="K19" s="20"/>
      <c r="L19" s="23"/>
      <c r="M19" s="23"/>
      <c r="N19" s="12">
        <f t="shared" si="0"/>
        <v>2469.8520000000003</v>
      </c>
      <c r="O19" s="13">
        <f t="shared" si="1"/>
        <v>164.65680000000003</v>
      </c>
    </row>
    <row r="20" spans="1:15" ht="15" customHeight="1" x14ac:dyDescent="0.25">
      <c r="A20" t="s">
        <v>238</v>
      </c>
      <c r="B20" s="24" t="s">
        <v>221</v>
      </c>
      <c r="C20" s="24" t="s">
        <v>222</v>
      </c>
      <c r="D20" s="24" t="s">
        <v>30</v>
      </c>
      <c r="E20" s="17">
        <v>12</v>
      </c>
      <c r="F20" s="2">
        <v>0</v>
      </c>
      <c r="G20" s="18"/>
      <c r="H20" s="18"/>
      <c r="I20" s="16">
        <v>0</v>
      </c>
      <c r="J20" s="19">
        <v>0.1</v>
      </c>
      <c r="K20" s="20"/>
      <c r="L20" s="23"/>
      <c r="M20" s="23"/>
      <c r="N20" s="12">
        <v>0</v>
      </c>
      <c r="O20" s="13">
        <f t="shared" si="1"/>
        <v>0</v>
      </c>
    </row>
    <row r="21" spans="1:15" ht="15" customHeight="1" x14ac:dyDescent="0.25">
      <c r="A21" t="s">
        <v>238</v>
      </c>
      <c r="B21" s="24" t="s">
        <v>218</v>
      </c>
      <c r="C21" s="24" t="s">
        <v>219</v>
      </c>
      <c r="D21" s="24" t="s">
        <v>220</v>
      </c>
      <c r="E21" s="17">
        <v>24</v>
      </c>
      <c r="F21" s="2">
        <v>463.2</v>
      </c>
      <c r="G21" s="18"/>
      <c r="H21" s="18"/>
      <c r="I21" s="16">
        <f t="shared" si="2"/>
        <v>463.2</v>
      </c>
      <c r="J21" s="19">
        <v>0.1</v>
      </c>
      <c r="K21" s="20"/>
      <c r="L21" s="23"/>
      <c r="M21" s="23"/>
      <c r="N21" s="12">
        <f t="shared" si="0"/>
        <v>416.88</v>
      </c>
      <c r="O21" s="13">
        <f t="shared" si="1"/>
        <v>17.37</v>
      </c>
    </row>
    <row r="22" spans="1:15" ht="15" customHeight="1" x14ac:dyDescent="0.25">
      <c r="A22" t="s">
        <v>238</v>
      </c>
      <c r="B22" s="24" t="s">
        <v>212</v>
      </c>
      <c r="C22" s="24" t="s">
        <v>29</v>
      </c>
      <c r="D22" s="24" t="s">
        <v>213</v>
      </c>
      <c r="E22" s="17">
        <v>24</v>
      </c>
      <c r="F22" s="2">
        <v>463.2</v>
      </c>
      <c r="G22" s="18"/>
      <c r="H22" s="18"/>
      <c r="I22" s="16">
        <f t="shared" si="2"/>
        <v>463.2</v>
      </c>
      <c r="J22" s="19">
        <v>0.1</v>
      </c>
      <c r="K22" s="20"/>
      <c r="L22" s="23"/>
      <c r="M22" s="23"/>
      <c r="N22" s="12">
        <f t="shared" si="0"/>
        <v>416.88</v>
      </c>
      <c r="O22" s="13">
        <f t="shared" si="1"/>
        <v>17.37</v>
      </c>
    </row>
    <row r="23" spans="1:15" x14ac:dyDescent="0.25">
      <c r="A23" t="s">
        <v>238</v>
      </c>
      <c r="B23" s="24" t="s">
        <v>214</v>
      </c>
      <c r="C23" s="24" t="s">
        <v>29</v>
      </c>
      <c r="D23" s="24" t="s">
        <v>30</v>
      </c>
      <c r="E23" s="17">
        <v>12</v>
      </c>
      <c r="F23" s="2">
        <v>0</v>
      </c>
      <c r="G23" s="18"/>
      <c r="H23" s="18"/>
      <c r="I23" s="16">
        <v>0</v>
      </c>
      <c r="J23" s="19">
        <v>0.1</v>
      </c>
      <c r="K23" s="20"/>
      <c r="L23" s="23"/>
      <c r="M23" s="23"/>
      <c r="N23" s="12">
        <v>0</v>
      </c>
      <c r="O23" s="13">
        <v>0</v>
      </c>
    </row>
    <row r="24" spans="1:15" x14ac:dyDescent="0.25">
      <c r="A24" t="s">
        <v>238</v>
      </c>
      <c r="B24" s="24" t="s">
        <v>215</v>
      </c>
      <c r="C24" s="24" t="s">
        <v>216</v>
      </c>
      <c r="D24" s="24" t="s">
        <v>213</v>
      </c>
      <c r="E24" s="17">
        <v>24</v>
      </c>
      <c r="F24" s="2">
        <v>463.2</v>
      </c>
      <c r="G24" s="18"/>
      <c r="H24" s="18"/>
      <c r="I24" s="16">
        <f t="shared" si="2"/>
        <v>463.2</v>
      </c>
      <c r="J24" s="19">
        <v>0.1</v>
      </c>
      <c r="K24" s="20"/>
      <c r="L24" s="23"/>
      <c r="M24" s="23"/>
      <c r="N24" s="12">
        <f t="shared" si="0"/>
        <v>416.88</v>
      </c>
      <c r="O24" s="13">
        <f t="shared" si="1"/>
        <v>17.37</v>
      </c>
    </row>
    <row r="25" spans="1:15" x14ac:dyDescent="0.25">
      <c r="A25" t="s">
        <v>238</v>
      </c>
      <c r="B25" s="24" t="s">
        <v>217</v>
      </c>
      <c r="C25" s="24" t="s">
        <v>216</v>
      </c>
      <c r="D25" s="24" t="s">
        <v>30</v>
      </c>
      <c r="E25" s="17">
        <v>12</v>
      </c>
      <c r="F25" s="2">
        <v>547.20000000000005</v>
      </c>
      <c r="G25" s="18"/>
      <c r="H25" s="18"/>
      <c r="I25" s="16">
        <f t="shared" si="2"/>
        <v>547.20000000000005</v>
      </c>
      <c r="J25" s="19">
        <v>0.1</v>
      </c>
      <c r="K25" s="20"/>
      <c r="L25" s="23"/>
      <c r="M25" s="23"/>
      <c r="N25" s="12">
        <f t="shared" si="0"/>
        <v>492.48000000000008</v>
      </c>
      <c r="O25" s="13">
        <f t="shared" si="1"/>
        <v>41.040000000000006</v>
      </c>
    </row>
    <row r="26" spans="1:15" x14ac:dyDescent="0.25">
      <c r="A26" t="s">
        <v>238</v>
      </c>
      <c r="B26" s="24" t="s">
        <v>59</v>
      </c>
      <c r="C26" s="24" t="s">
        <v>60</v>
      </c>
      <c r="D26" s="24" t="s">
        <v>24</v>
      </c>
      <c r="E26" s="17">
        <v>24</v>
      </c>
      <c r="F26" s="2">
        <v>880.08</v>
      </c>
      <c r="G26" s="18"/>
      <c r="H26" s="18"/>
      <c r="I26" s="16">
        <f t="shared" si="2"/>
        <v>880.08</v>
      </c>
      <c r="J26" s="19">
        <v>0.1</v>
      </c>
      <c r="K26" s="20"/>
      <c r="L26" s="23"/>
      <c r="M26" s="23"/>
      <c r="N26" s="12">
        <f t="shared" si="0"/>
        <v>792.072</v>
      </c>
      <c r="O26" s="13">
        <f t="shared" si="1"/>
        <v>33.003</v>
      </c>
    </row>
    <row r="27" spans="1:15" x14ac:dyDescent="0.25">
      <c r="A27" t="s">
        <v>238</v>
      </c>
      <c r="B27" s="24" t="s">
        <v>61</v>
      </c>
      <c r="C27" s="24" t="s">
        <v>60</v>
      </c>
      <c r="D27" s="24" t="s">
        <v>22</v>
      </c>
      <c r="E27" s="17">
        <v>12</v>
      </c>
      <c r="F27" s="2">
        <v>768.96</v>
      </c>
      <c r="G27" s="18"/>
      <c r="H27" s="18"/>
      <c r="I27" s="16">
        <f t="shared" si="2"/>
        <v>768.96</v>
      </c>
      <c r="J27" s="19">
        <v>0.1</v>
      </c>
      <c r="K27" s="20"/>
      <c r="L27" s="20"/>
      <c r="M27" s="23"/>
      <c r="N27" s="12">
        <f t="shared" si="0"/>
        <v>692.06400000000008</v>
      </c>
      <c r="O27" s="13">
        <f t="shared" si="1"/>
        <v>57.672000000000004</v>
      </c>
    </row>
    <row r="28" spans="1:15" x14ac:dyDescent="0.25">
      <c r="A28" t="s">
        <v>238</v>
      </c>
      <c r="B28" s="24" t="s">
        <v>122</v>
      </c>
      <c r="C28" s="24" t="s">
        <v>60</v>
      </c>
      <c r="D28" s="24" t="s">
        <v>25</v>
      </c>
      <c r="E28" s="17">
        <v>36</v>
      </c>
      <c r="F28" s="2">
        <v>1122.1199999999999</v>
      </c>
      <c r="G28" s="18"/>
      <c r="H28" s="18"/>
      <c r="I28" s="16">
        <v>1122.1199999999999</v>
      </c>
      <c r="J28" s="19">
        <v>0.1</v>
      </c>
      <c r="K28" s="20"/>
      <c r="L28" s="20"/>
      <c r="M28" s="23"/>
      <c r="N28" s="12">
        <f t="shared" si="0"/>
        <v>1009.9079999999999</v>
      </c>
      <c r="O28" s="13">
        <f t="shared" si="1"/>
        <v>28.052999999999997</v>
      </c>
    </row>
    <row r="29" spans="1:15" x14ac:dyDescent="0.25">
      <c r="A29" t="s">
        <v>238</v>
      </c>
      <c r="B29" s="24" t="s">
        <v>163</v>
      </c>
      <c r="C29" s="24" t="s">
        <v>164</v>
      </c>
      <c r="D29" s="24" t="s">
        <v>76</v>
      </c>
      <c r="E29" s="17">
        <v>12</v>
      </c>
      <c r="F29" s="2">
        <v>723</v>
      </c>
      <c r="G29" s="18"/>
      <c r="H29" s="18"/>
      <c r="I29" s="16">
        <f t="shared" si="2"/>
        <v>723</v>
      </c>
      <c r="J29" s="19">
        <v>0.1</v>
      </c>
      <c r="K29" s="20"/>
      <c r="L29" s="20"/>
      <c r="M29" s="23"/>
      <c r="N29" s="12">
        <f t="shared" si="0"/>
        <v>650.70000000000005</v>
      </c>
      <c r="O29" s="13">
        <f t="shared" si="1"/>
        <v>54.225000000000001</v>
      </c>
    </row>
    <row r="30" spans="1:15" x14ac:dyDescent="0.25">
      <c r="A30" t="s">
        <v>238</v>
      </c>
      <c r="B30" s="24" t="s">
        <v>123</v>
      </c>
      <c r="C30" s="24" t="s">
        <v>124</v>
      </c>
      <c r="D30" s="24" t="s">
        <v>125</v>
      </c>
      <c r="E30" s="17">
        <v>12</v>
      </c>
      <c r="F30" s="2">
        <v>756.84</v>
      </c>
      <c r="G30" s="18"/>
      <c r="H30" s="18"/>
      <c r="I30" s="16">
        <f t="shared" si="2"/>
        <v>756.84</v>
      </c>
      <c r="J30" s="19">
        <v>0.1</v>
      </c>
      <c r="K30" s="20"/>
      <c r="L30" s="20"/>
      <c r="M30" s="23"/>
      <c r="N30" s="12">
        <f t="shared" si="0"/>
        <v>681.15600000000006</v>
      </c>
      <c r="O30" s="13">
        <f t="shared" si="1"/>
        <v>56.763000000000005</v>
      </c>
    </row>
    <row r="31" spans="1:15" x14ac:dyDescent="0.25">
      <c r="A31" t="s">
        <v>238</v>
      </c>
      <c r="B31" s="24">
        <v>15959</v>
      </c>
      <c r="C31" s="24" t="s">
        <v>55</v>
      </c>
      <c r="D31" s="24" t="s">
        <v>53</v>
      </c>
      <c r="E31" s="17">
        <v>20</v>
      </c>
      <c r="F31" s="2">
        <v>1966.6</v>
      </c>
      <c r="G31" s="18"/>
      <c r="H31" s="18"/>
      <c r="I31" s="16">
        <f t="shared" si="2"/>
        <v>1966.6</v>
      </c>
      <c r="J31" s="19">
        <v>0.1</v>
      </c>
      <c r="K31" s="20"/>
      <c r="L31" s="20"/>
      <c r="M31" s="23"/>
      <c r="N31" s="12">
        <f t="shared" si="0"/>
        <v>1769.94</v>
      </c>
      <c r="O31" s="13">
        <f t="shared" si="1"/>
        <v>88.497</v>
      </c>
    </row>
    <row r="32" spans="1:15" x14ac:dyDescent="0.25">
      <c r="A32" t="s">
        <v>238</v>
      </c>
      <c r="B32" s="24">
        <v>15957</v>
      </c>
      <c r="C32" s="24" t="s">
        <v>52</v>
      </c>
      <c r="D32" s="24" t="s">
        <v>53</v>
      </c>
      <c r="E32" s="17">
        <v>10</v>
      </c>
      <c r="F32" s="2">
        <v>1426</v>
      </c>
      <c r="G32" s="18"/>
      <c r="H32" s="18"/>
      <c r="I32" s="16">
        <f t="shared" si="2"/>
        <v>1426</v>
      </c>
      <c r="J32" s="19">
        <v>0.1</v>
      </c>
      <c r="K32" s="20"/>
      <c r="L32" s="20"/>
      <c r="M32" s="23"/>
      <c r="N32" s="12">
        <f t="shared" si="0"/>
        <v>1283.4000000000001</v>
      </c>
      <c r="O32" s="13">
        <f t="shared" si="1"/>
        <v>128.34</v>
      </c>
    </row>
    <row r="33" spans="1:15" x14ac:dyDescent="0.25">
      <c r="A33" t="s">
        <v>238</v>
      </c>
      <c r="B33" s="24">
        <v>15958</v>
      </c>
      <c r="C33" s="24" t="s">
        <v>54</v>
      </c>
      <c r="D33" s="24" t="s">
        <v>53</v>
      </c>
      <c r="E33" s="17">
        <v>10</v>
      </c>
      <c r="F33" s="2">
        <v>1238.4000000000001</v>
      </c>
      <c r="G33" s="18"/>
      <c r="H33" s="18"/>
      <c r="I33" s="16">
        <f t="shared" si="2"/>
        <v>1238.4000000000001</v>
      </c>
      <c r="J33" s="19">
        <v>0.1</v>
      </c>
      <c r="K33" s="20"/>
      <c r="L33" s="20"/>
      <c r="M33" s="23"/>
      <c r="N33" s="12">
        <f t="shared" si="0"/>
        <v>1114.5600000000002</v>
      </c>
      <c r="O33" s="13">
        <f t="shared" si="1"/>
        <v>111.45600000000002</v>
      </c>
    </row>
    <row r="34" spans="1:15" x14ac:dyDescent="0.25">
      <c r="A34" t="s">
        <v>238</v>
      </c>
      <c r="B34" s="24" t="s">
        <v>71</v>
      </c>
      <c r="C34" s="24" t="s">
        <v>72</v>
      </c>
      <c r="D34" s="24" t="s">
        <v>73</v>
      </c>
      <c r="E34" s="17">
        <v>12</v>
      </c>
      <c r="F34" s="2">
        <v>710.64</v>
      </c>
      <c r="G34" s="18"/>
      <c r="H34" s="18"/>
      <c r="I34" s="16">
        <f t="shared" si="2"/>
        <v>710.64</v>
      </c>
      <c r="J34" s="19">
        <v>0.1</v>
      </c>
      <c r="K34" s="20"/>
      <c r="L34" s="20"/>
      <c r="M34" s="23"/>
      <c r="N34" s="12">
        <f t="shared" si="0"/>
        <v>639.57600000000002</v>
      </c>
      <c r="O34" s="13">
        <f t="shared" si="1"/>
        <v>53.298000000000002</v>
      </c>
    </row>
    <row r="35" spans="1:15" x14ac:dyDescent="0.25">
      <c r="A35" t="s">
        <v>238</v>
      </c>
      <c r="B35" s="24" t="s">
        <v>126</v>
      </c>
      <c r="C35" s="24" t="s">
        <v>127</v>
      </c>
      <c r="D35" s="24" t="s">
        <v>76</v>
      </c>
      <c r="E35" s="17">
        <v>12</v>
      </c>
      <c r="F35" s="2">
        <v>596.16</v>
      </c>
      <c r="G35" s="18"/>
      <c r="H35" s="18"/>
      <c r="I35" s="16">
        <f t="shared" si="2"/>
        <v>596.16</v>
      </c>
      <c r="J35" s="19">
        <v>0.1</v>
      </c>
      <c r="K35" s="20"/>
      <c r="L35" s="20"/>
      <c r="M35" s="23"/>
      <c r="N35" s="12">
        <f t="shared" si="0"/>
        <v>536.54399999999998</v>
      </c>
      <c r="O35" s="13">
        <f t="shared" si="1"/>
        <v>44.711999999999996</v>
      </c>
    </row>
    <row r="36" spans="1:15" x14ac:dyDescent="0.25">
      <c r="A36" t="s">
        <v>238</v>
      </c>
      <c r="B36" s="24" t="s">
        <v>74</v>
      </c>
      <c r="C36" s="24" t="s">
        <v>75</v>
      </c>
      <c r="D36" s="24" t="s">
        <v>76</v>
      </c>
      <c r="E36" s="17">
        <v>12</v>
      </c>
      <c r="F36" s="2">
        <v>711.59999999999991</v>
      </c>
      <c r="G36" s="18"/>
      <c r="H36" s="18"/>
      <c r="I36" s="16">
        <f t="shared" si="2"/>
        <v>711.59999999999991</v>
      </c>
      <c r="J36" s="19">
        <v>0.1</v>
      </c>
      <c r="K36" s="20"/>
      <c r="L36" s="20"/>
      <c r="M36" s="23"/>
      <c r="N36" s="12">
        <f t="shared" si="0"/>
        <v>640.43999999999994</v>
      </c>
      <c r="O36" s="13">
        <f t="shared" si="1"/>
        <v>53.37</v>
      </c>
    </row>
    <row r="37" spans="1:15" x14ac:dyDescent="0.25">
      <c r="A37" t="s">
        <v>238</v>
      </c>
      <c r="B37" s="24" t="s">
        <v>128</v>
      </c>
      <c r="C37" s="24" t="s">
        <v>129</v>
      </c>
      <c r="D37" s="24" t="s">
        <v>40</v>
      </c>
      <c r="E37" s="17">
        <v>8</v>
      </c>
      <c r="F37" s="2">
        <v>702</v>
      </c>
      <c r="G37" s="18"/>
      <c r="H37" s="18"/>
      <c r="I37" s="16">
        <f t="shared" si="2"/>
        <v>702</v>
      </c>
      <c r="J37" s="19">
        <v>0.1</v>
      </c>
      <c r="K37" s="20"/>
      <c r="L37" s="20"/>
      <c r="M37" s="23"/>
      <c r="N37" s="12">
        <f t="shared" si="0"/>
        <v>631.80000000000007</v>
      </c>
      <c r="O37" s="13">
        <f t="shared" si="1"/>
        <v>78.975000000000009</v>
      </c>
    </row>
    <row r="38" spans="1:15" x14ac:dyDescent="0.25">
      <c r="A38" t="s">
        <v>238</v>
      </c>
      <c r="B38" s="24" t="s">
        <v>228</v>
      </c>
      <c r="C38" s="24" t="s">
        <v>143</v>
      </c>
      <c r="D38" s="24" t="s">
        <v>51</v>
      </c>
      <c r="E38" s="17">
        <v>12</v>
      </c>
      <c r="F38" s="2">
        <v>964.80000000000007</v>
      </c>
      <c r="G38" s="18"/>
      <c r="H38" s="18"/>
      <c r="I38" s="16">
        <f t="shared" si="2"/>
        <v>964.80000000000007</v>
      </c>
      <c r="J38" s="19">
        <v>0.1</v>
      </c>
      <c r="K38" s="20"/>
      <c r="L38" s="20"/>
      <c r="M38" s="23"/>
      <c r="N38" s="12">
        <f t="shared" si="0"/>
        <v>868.32</v>
      </c>
      <c r="O38" s="13">
        <f t="shared" si="1"/>
        <v>72.36</v>
      </c>
    </row>
    <row r="39" spans="1:15" x14ac:dyDescent="0.25">
      <c r="A39" t="s">
        <v>238</v>
      </c>
      <c r="B39" s="24" t="s">
        <v>205</v>
      </c>
      <c r="C39" s="24" t="s">
        <v>47</v>
      </c>
      <c r="D39" s="24" t="s">
        <v>204</v>
      </c>
      <c r="E39" s="17">
        <v>12</v>
      </c>
      <c r="F39" s="2">
        <v>754.8</v>
      </c>
      <c r="G39" s="18"/>
      <c r="H39" s="18"/>
      <c r="I39" s="16">
        <f t="shared" si="2"/>
        <v>754.8</v>
      </c>
      <c r="J39" s="19">
        <v>0.1</v>
      </c>
      <c r="K39" s="20"/>
      <c r="L39" s="20"/>
      <c r="M39" s="23"/>
      <c r="N39" s="12">
        <f t="shared" si="0"/>
        <v>679.31999999999994</v>
      </c>
      <c r="O39" s="13">
        <f t="shared" si="1"/>
        <v>56.609999999999992</v>
      </c>
    </row>
    <row r="40" spans="1:15" x14ac:dyDescent="0.25">
      <c r="A40" t="s">
        <v>238</v>
      </c>
      <c r="B40" s="24" t="s">
        <v>130</v>
      </c>
      <c r="C40" s="24" t="s">
        <v>131</v>
      </c>
      <c r="D40" s="24" t="s">
        <v>40</v>
      </c>
      <c r="E40" s="17">
        <v>24</v>
      </c>
      <c r="F40" s="2">
        <v>1984.32</v>
      </c>
      <c r="G40" s="18"/>
      <c r="H40" s="18"/>
      <c r="I40" s="16">
        <f t="shared" si="2"/>
        <v>1984.32</v>
      </c>
      <c r="J40" s="19">
        <v>0.1</v>
      </c>
      <c r="K40" s="20"/>
      <c r="L40" s="20"/>
      <c r="M40" s="23"/>
      <c r="N40" s="12">
        <f t="shared" si="0"/>
        <v>1785.8879999999999</v>
      </c>
      <c r="O40" s="13">
        <f t="shared" si="1"/>
        <v>74.411999999999992</v>
      </c>
    </row>
    <row r="41" spans="1:15" x14ac:dyDescent="0.25">
      <c r="A41" t="s">
        <v>238</v>
      </c>
      <c r="B41" s="24" t="s">
        <v>206</v>
      </c>
      <c r="C41" s="24" t="s">
        <v>48</v>
      </c>
      <c r="D41" s="24" t="s">
        <v>204</v>
      </c>
      <c r="E41" s="17">
        <v>12</v>
      </c>
      <c r="F41" s="2">
        <v>754.8</v>
      </c>
      <c r="G41" s="18"/>
      <c r="H41" s="18"/>
      <c r="I41" s="16">
        <f t="shared" si="2"/>
        <v>754.8</v>
      </c>
      <c r="J41" s="19">
        <v>0.1</v>
      </c>
      <c r="K41" s="20"/>
      <c r="L41" s="20"/>
      <c r="M41" s="23"/>
      <c r="N41" s="12">
        <f t="shared" si="0"/>
        <v>679.31999999999994</v>
      </c>
      <c r="O41" s="13">
        <f t="shared" si="1"/>
        <v>56.609999999999992</v>
      </c>
    </row>
    <row r="42" spans="1:15" x14ac:dyDescent="0.25">
      <c r="A42" t="s">
        <v>238</v>
      </c>
      <c r="B42" s="24" t="s">
        <v>203</v>
      </c>
      <c r="C42" s="24" t="s">
        <v>49</v>
      </c>
      <c r="D42" s="24" t="s">
        <v>204</v>
      </c>
      <c r="E42" s="17">
        <v>20</v>
      </c>
      <c r="F42" s="2">
        <v>1258</v>
      </c>
      <c r="G42" s="18"/>
      <c r="H42" s="18"/>
      <c r="I42" s="16">
        <f t="shared" si="2"/>
        <v>1258</v>
      </c>
      <c r="J42" s="19">
        <v>0.1</v>
      </c>
      <c r="K42" s="20"/>
      <c r="L42" s="20"/>
      <c r="M42" s="23"/>
      <c r="N42" s="12">
        <f t="shared" ref="N42:N80" si="3">I42*(1-J42)*(1-K42)*(1-L42)</f>
        <v>1132.2</v>
      </c>
      <c r="O42" s="13">
        <f t="shared" ref="O42:O80" si="4">N42/E42</f>
        <v>56.61</v>
      </c>
    </row>
    <row r="43" spans="1:15" x14ac:dyDescent="0.25">
      <c r="A43" t="s">
        <v>238</v>
      </c>
      <c r="B43" s="24" t="s">
        <v>50</v>
      </c>
      <c r="C43" s="24" t="s">
        <v>39</v>
      </c>
      <c r="D43" s="24" t="s">
        <v>51</v>
      </c>
      <c r="E43" s="17">
        <v>12</v>
      </c>
      <c r="F43" s="2">
        <v>964.80000000000007</v>
      </c>
      <c r="G43" s="18"/>
      <c r="H43" s="18"/>
      <c r="I43" s="16">
        <f t="shared" si="2"/>
        <v>964.80000000000007</v>
      </c>
      <c r="J43" s="19">
        <v>0.1</v>
      </c>
      <c r="K43" s="20"/>
      <c r="L43" s="20"/>
      <c r="M43" s="23"/>
      <c r="N43" s="12">
        <f t="shared" si="3"/>
        <v>868.32</v>
      </c>
      <c r="O43" s="13">
        <f t="shared" si="4"/>
        <v>72.36</v>
      </c>
    </row>
    <row r="44" spans="1:15" x14ac:dyDescent="0.25">
      <c r="A44" t="s">
        <v>238</v>
      </c>
      <c r="B44" s="24" t="s">
        <v>132</v>
      </c>
      <c r="C44" s="24" t="s">
        <v>133</v>
      </c>
      <c r="D44" s="24" t="s">
        <v>134</v>
      </c>
      <c r="E44" s="17">
        <v>12</v>
      </c>
      <c r="F44" s="2">
        <v>894.24</v>
      </c>
      <c r="G44" s="18"/>
      <c r="H44" s="18"/>
      <c r="I44" s="16">
        <f t="shared" si="2"/>
        <v>894.24</v>
      </c>
      <c r="J44" s="19">
        <v>0.1</v>
      </c>
      <c r="K44" s="20"/>
      <c r="L44" s="20"/>
      <c r="M44" s="23"/>
      <c r="N44" s="12">
        <f t="shared" si="3"/>
        <v>804.81600000000003</v>
      </c>
      <c r="O44" s="13">
        <f t="shared" si="4"/>
        <v>67.067999999999998</v>
      </c>
    </row>
    <row r="45" spans="1:15" x14ac:dyDescent="0.25">
      <c r="A45" t="s">
        <v>238</v>
      </c>
      <c r="B45" s="24" t="s">
        <v>190</v>
      </c>
      <c r="C45" s="24" t="s">
        <v>191</v>
      </c>
      <c r="D45" s="24" t="s">
        <v>36</v>
      </c>
      <c r="E45" s="17">
        <v>12</v>
      </c>
      <c r="F45" s="2">
        <v>0</v>
      </c>
      <c r="G45" s="18"/>
      <c r="H45" s="18"/>
      <c r="I45" s="16">
        <f t="shared" si="2"/>
        <v>0</v>
      </c>
      <c r="J45" s="19">
        <v>0.1</v>
      </c>
      <c r="K45" s="20"/>
      <c r="L45" s="20"/>
      <c r="M45" s="23"/>
      <c r="N45" s="12">
        <f t="shared" si="3"/>
        <v>0</v>
      </c>
      <c r="O45" s="13">
        <f t="shared" si="4"/>
        <v>0</v>
      </c>
    </row>
    <row r="46" spans="1:15" x14ac:dyDescent="0.25">
      <c r="A46" t="s">
        <v>238</v>
      </c>
      <c r="B46" s="24" t="s">
        <v>135</v>
      </c>
      <c r="C46" s="24" t="s">
        <v>136</v>
      </c>
      <c r="D46" s="24" t="s">
        <v>137</v>
      </c>
      <c r="E46" s="17">
        <v>12</v>
      </c>
      <c r="F46" s="2">
        <v>0</v>
      </c>
      <c r="G46" s="18"/>
      <c r="H46" s="18"/>
      <c r="I46" s="16">
        <f t="shared" si="2"/>
        <v>0</v>
      </c>
      <c r="J46" s="19">
        <v>0.1</v>
      </c>
      <c r="K46" s="20"/>
      <c r="L46" s="20"/>
      <c r="M46" s="23"/>
      <c r="N46" s="12">
        <f t="shared" si="3"/>
        <v>0</v>
      </c>
      <c r="O46" s="13">
        <f t="shared" si="4"/>
        <v>0</v>
      </c>
    </row>
    <row r="47" spans="1:15" x14ac:dyDescent="0.25">
      <c r="A47" t="s">
        <v>238</v>
      </c>
      <c r="B47" s="24" t="s">
        <v>138</v>
      </c>
      <c r="C47" s="24" t="s">
        <v>139</v>
      </c>
      <c r="D47" s="24" t="s">
        <v>84</v>
      </c>
      <c r="E47" s="17">
        <v>12</v>
      </c>
      <c r="F47" s="2">
        <v>0</v>
      </c>
      <c r="G47" s="18"/>
      <c r="H47" s="18"/>
      <c r="I47" s="16">
        <f t="shared" si="2"/>
        <v>0</v>
      </c>
      <c r="J47" s="19">
        <v>0.1</v>
      </c>
      <c r="K47" s="20"/>
      <c r="L47" s="20"/>
      <c r="M47" s="23"/>
      <c r="N47" s="12">
        <f t="shared" si="3"/>
        <v>0</v>
      </c>
      <c r="O47" s="13">
        <f t="shared" si="4"/>
        <v>0</v>
      </c>
    </row>
    <row r="48" spans="1:15" x14ac:dyDescent="0.25">
      <c r="A48" t="s">
        <v>238</v>
      </c>
      <c r="B48" s="24" t="s">
        <v>140</v>
      </c>
      <c r="C48" s="24" t="s">
        <v>139</v>
      </c>
      <c r="D48" s="24" t="s">
        <v>141</v>
      </c>
      <c r="E48" s="17">
        <v>24</v>
      </c>
      <c r="F48" s="2">
        <v>0</v>
      </c>
      <c r="G48" s="18"/>
      <c r="H48" s="18"/>
      <c r="I48" s="16">
        <f t="shared" si="2"/>
        <v>0</v>
      </c>
      <c r="J48" s="19">
        <v>0.1</v>
      </c>
      <c r="K48" s="20"/>
      <c r="L48" s="20"/>
      <c r="M48" s="23"/>
      <c r="N48" s="12">
        <f t="shared" si="3"/>
        <v>0</v>
      </c>
      <c r="O48" s="13">
        <f t="shared" si="4"/>
        <v>0</v>
      </c>
    </row>
    <row r="49" spans="1:15" x14ac:dyDescent="0.25">
      <c r="A49" t="s">
        <v>238</v>
      </c>
      <c r="B49" s="24" t="s">
        <v>82</v>
      </c>
      <c r="C49" s="24" t="s">
        <v>83</v>
      </c>
      <c r="D49" s="24" t="s">
        <v>84</v>
      </c>
      <c r="E49" s="17">
        <v>12</v>
      </c>
      <c r="F49" s="2">
        <v>0</v>
      </c>
      <c r="G49" s="18"/>
      <c r="H49" s="18"/>
      <c r="I49" s="16">
        <f t="shared" si="2"/>
        <v>0</v>
      </c>
      <c r="J49" s="19">
        <v>0.1</v>
      </c>
      <c r="K49" s="20"/>
      <c r="L49" s="20"/>
      <c r="M49" s="23"/>
      <c r="N49" s="12">
        <f t="shared" si="3"/>
        <v>0</v>
      </c>
      <c r="O49" s="13">
        <f t="shared" si="4"/>
        <v>0</v>
      </c>
    </row>
    <row r="50" spans="1:15" x14ac:dyDescent="0.25">
      <c r="A50" t="s">
        <v>238</v>
      </c>
      <c r="B50" s="24" t="s">
        <v>85</v>
      </c>
      <c r="C50" s="24" t="s">
        <v>86</v>
      </c>
      <c r="D50" s="24" t="s">
        <v>84</v>
      </c>
      <c r="E50" s="17">
        <v>12</v>
      </c>
      <c r="F50" s="2">
        <v>0</v>
      </c>
      <c r="G50" s="18"/>
      <c r="H50" s="18"/>
      <c r="I50" s="16">
        <f t="shared" si="2"/>
        <v>0</v>
      </c>
      <c r="J50" s="19">
        <v>0.1</v>
      </c>
      <c r="K50" s="20"/>
      <c r="L50" s="20"/>
      <c r="M50" s="23"/>
      <c r="N50" s="12">
        <f t="shared" si="3"/>
        <v>0</v>
      </c>
      <c r="O50" s="13">
        <f t="shared" si="4"/>
        <v>0</v>
      </c>
    </row>
    <row r="51" spans="1:15" x14ac:dyDescent="0.25">
      <c r="A51" t="s">
        <v>238</v>
      </c>
      <c r="B51" s="24" t="s">
        <v>78</v>
      </c>
      <c r="C51" s="24" t="s">
        <v>79</v>
      </c>
      <c r="D51" s="24" t="s">
        <v>77</v>
      </c>
      <c r="E51" s="17">
        <v>6</v>
      </c>
      <c r="F51" s="2">
        <v>331.8</v>
      </c>
      <c r="G51" s="18"/>
      <c r="H51" s="18"/>
      <c r="I51" s="16">
        <f t="shared" si="2"/>
        <v>331.8</v>
      </c>
      <c r="J51" s="19">
        <v>0.1</v>
      </c>
      <c r="K51" s="20"/>
      <c r="L51" s="20"/>
      <c r="M51" s="23"/>
      <c r="N51" s="12">
        <f t="shared" si="3"/>
        <v>298.62</v>
      </c>
      <c r="O51" s="13">
        <f t="shared" si="4"/>
        <v>49.77</v>
      </c>
    </row>
    <row r="52" spans="1:15" x14ac:dyDescent="0.25">
      <c r="A52" t="s">
        <v>238</v>
      </c>
      <c r="B52" s="24" t="s">
        <v>80</v>
      </c>
      <c r="C52" s="24" t="s">
        <v>81</v>
      </c>
      <c r="D52" s="24" t="s">
        <v>77</v>
      </c>
      <c r="E52" s="17">
        <v>6</v>
      </c>
      <c r="F52" s="2">
        <v>331.8</v>
      </c>
      <c r="G52" s="18"/>
      <c r="H52" s="18"/>
      <c r="I52" s="16">
        <f t="shared" si="2"/>
        <v>331.8</v>
      </c>
      <c r="J52" s="19">
        <v>0.1</v>
      </c>
      <c r="K52" s="20"/>
      <c r="L52" s="20"/>
      <c r="M52" s="23"/>
      <c r="N52" s="12">
        <f t="shared" si="3"/>
        <v>298.62</v>
      </c>
      <c r="O52" s="13">
        <f t="shared" si="4"/>
        <v>49.77</v>
      </c>
    </row>
    <row r="53" spans="1:15" x14ac:dyDescent="0.25">
      <c r="A53" t="s">
        <v>238</v>
      </c>
      <c r="B53" s="24" t="s">
        <v>153</v>
      </c>
      <c r="C53" s="24" t="s">
        <v>154</v>
      </c>
      <c r="D53" s="24" t="s">
        <v>33</v>
      </c>
      <c r="E53" s="17">
        <v>4</v>
      </c>
      <c r="F53" s="2">
        <v>872.4</v>
      </c>
      <c r="G53" s="18"/>
      <c r="H53" s="18">
        <v>0.16</v>
      </c>
      <c r="I53" s="16">
        <f t="shared" si="2"/>
        <v>1011.9839999999999</v>
      </c>
      <c r="J53" s="19">
        <v>0.1</v>
      </c>
      <c r="K53" s="20"/>
      <c r="L53" s="20"/>
      <c r="M53" s="23"/>
      <c r="N53" s="12">
        <f t="shared" si="3"/>
        <v>910.78559999999993</v>
      </c>
      <c r="O53" s="13">
        <f t="shared" si="4"/>
        <v>227.69639999999998</v>
      </c>
    </row>
    <row r="54" spans="1:15" x14ac:dyDescent="0.25">
      <c r="A54" t="s">
        <v>238</v>
      </c>
      <c r="B54" s="24" t="s">
        <v>31</v>
      </c>
      <c r="C54" s="24" t="s">
        <v>32</v>
      </c>
      <c r="D54" s="24" t="s">
        <v>33</v>
      </c>
      <c r="E54" s="17">
        <v>12</v>
      </c>
      <c r="F54" s="2">
        <v>0</v>
      </c>
      <c r="G54" s="18"/>
      <c r="H54" s="18"/>
      <c r="I54" s="16">
        <f t="shared" si="2"/>
        <v>0</v>
      </c>
      <c r="J54" s="19">
        <v>0.1</v>
      </c>
      <c r="K54" s="20"/>
      <c r="L54" s="20"/>
      <c r="M54" s="23"/>
      <c r="N54" s="12">
        <f t="shared" si="3"/>
        <v>0</v>
      </c>
      <c r="O54" s="13">
        <f t="shared" si="4"/>
        <v>0</v>
      </c>
    </row>
    <row r="55" spans="1:15" x14ac:dyDescent="0.25">
      <c r="A55" t="s">
        <v>238</v>
      </c>
      <c r="B55" s="24" t="s">
        <v>223</v>
      </c>
      <c r="C55" s="24" t="s">
        <v>224</v>
      </c>
      <c r="D55" s="24" t="s">
        <v>33</v>
      </c>
      <c r="E55" s="17">
        <v>12</v>
      </c>
      <c r="F55" s="2">
        <v>606</v>
      </c>
      <c r="G55" s="18"/>
      <c r="H55" s="18"/>
      <c r="I55" s="16">
        <f t="shared" si="2"/>
        <v>606</v>
      </c>
      <c r="J55" s="19">
        <v>0.1</v>
      </c>
      <c r="K55" s="20"/>
      <c r="L55" s="20"/>
      <c r="M55" s="23"/>
      <c r="N55" s="12">
        <f t="shared" si="3"/>
        <v>545.4</v>
      </c>
      <c r="O55" s="13">
        <f t="shared" si="4"/>
        <v>45.449999999999996</v>
      </c>
    </row>
    <row r="56" spans="1:15" x14ac:dyDescent="0.25">
      <c r="A56" t="s">
        <v>238</v>
      </c>
      <c r="B56" s="24" t="s">
        <v>225</v>
      </c>
      <c r="C56" s="24" t="s">
        <v>226</v>
      </c>
      <c r="D56" s="24" t="s">
        <v>33</v>
      </c>
      <c r="E56" s="17">
        <v>12</v>
      </c>
      <c r="F56" s="2">
        <v>606</v>
      </c>
      <c r="G56" s="18"/>
      <c r="H56" s="18"/>
      <c r="I56" s="16">
        <f t="shared" si="2"/>
        <v>606</v>
      </c>
      <c r="J56" s="19">
        <v>0.1</v>
      </c>
      <c r="K56" s="20"/>
      <c r="L56" s="20"/>
      <c r="M56" s="23"/>
      <c r="N56" s="12">
        <f t="shared" si="3"/>
        <v>545.4</v>
      </c>
      <c r="O56" s="13">
        <f t="shared" si="4"/>
        <v>45.449999999999996</v>
      </c>
    </row>
    <row r="57" spans="1:15" x14ac:dyDescent="0.25">
      <c r="A57" t="s">
        <v>238</v>
      </c>
      <c r="B57" s="24" t="s">
        <v>227</v>
      </c>
      <c r="C57" s="24" t="s">
        <v>56</v>
      </c>
      <c r="D57" s="24" t="s">
        <v>33</v>
      </c>
      <c r="E57" s="17">
        <v>12</v>
      </c>
      <c r="F57" s="2">
        <v>606</v>
      </c>
      <c r="G57" s="18"/>
      <c r="H57" s="18"/>
      <c r="I57" s="16">
        <f t="shared" si="2"/>
        <v>606</v>
      </c>
      <c r="J57" s="19">
        <v>0.1</v>
      </c>
      <c r="K57" s="20"/>
      <c r="L57" s="20"/>
      <c r="M57" s="23"/>
      <c r="N57" s="12">
        <f t="shared" si="3"/>
        <v>545.4</v>
      </c>
      <c r="O57" s="13">
        <f t="shared" si="4"/>
        <v>45.449999999999996</v>
      </c>
    </row>
    <row r="58" spans="1:15" x14ac:dyDescent="0.25">
      <c r="A58" t="s">
        <v>237</v>
      </c>
      <c r="B58" s="24">
        <v>36232</v>
      </c>
      <c r="C58" s="24" t="s">
        <v>268</v>
      </c>
      <c r="D58" s="24" t="s">
        <v>269</v>
      </c>
      <c r="E58" s="17">
        <v>6</v>
      </c>
      <c r="F58" s="26">
        <v>1647.48</v>
      </c>
      <c r="G58" s="18">
        <v>0.53</v>
      </c>
      <c r="H58" s="18">
        <v>0.16</v>
      </c>
      <c r="I58" s="16">
        <f t="shared" si="2"/>
        <v>2923.9475039999998</v>
      </c>
      <c r="J58" s="19">
        <v>0.1</v>
      </c>
      <c r="K58" s="20"/>
      <c r="L58" s="20"/>
      <c r="M58" s="23"/>
      <c r="N58" s="12">
        <f t="shared" si="3"/>
        <v>2631.5527536</v>
      </c>
      <c r="O58" s="13">
        <f t="shared" si="4"/>
        <v>438.59212559999997</v>
      </c>
    </row>
    <row r="59" spans="1:15" x14ac:dyDescent="0.25">
      <c r="A59" t="s">
        <v>237</v>
      </c>
      <c r="B59" s="24" t="s">
        <v>144</v>
      </c>
      <c r="C59" s="24" t="s">
        <v>145</v>
      </c>
      <c r="D59" s="24" t="s">
        <v>27</v>
      </c>
      <c r="E59" s="17">
        <v>6</v>
      </c>
      <c r="F59" s="26">
        <v>5294.1</v>
      </c>
      <c r="G59" s="18">
        <v>0.53</v>
      </c>
      <c r="H59" s="18">
        <v>0.16</v>
      </c>
      <c r="I59" s="16">
        <f t="shared" si="2"/>
        <v>9395.9686799999999</v>
      </c>
      <c r="J59" s="19">
        <v>0.1</v>
      </c>
      <c r="K59" s="20"/>
      <c r="L59" s="20"/>
      <c r="M59" s="23"/>
      <c r="N59" s="12">
        <f t="shared" si="3"/>
        <v>8456.3718119999994</v>
      </c>
      <c r="O59" s="13">
        <f t="shared" si="4"/>
        <v>1409.3953019999999</v>
      </c>
    </row>
    <row r="60" spans="1:15" x14ac:dyDescent="0.25">
      <c r="A60" t="s">
        <v>237</v>
      </c>
      <c r="B60" s="24" t="s">
        <v>146</v>
      </c>
      <c r="C60" s="24" t="s">
        <v>147</v>
      </c>
      <c r="D60" s="24" t="s">
        <v>23</v>
      </c>
      <c r="E60" s="17">
        <v>6</v>
      </c>
      <c r="F60" s="26">
        <v>3098.04</v>
      </c>
      <c r="G60" s="18">
        <v>0.53</v>
      </c>
      <c r="H60" s="18">
        <v>0.16</v>
      </c>
      <c r="I60" s="16">
        <f t="shared" si="2"/>
        <v>5498.4013919999989</v>
      </c>
      <c r="J60" s="19">
        <v>0.1</v>
      </c>
      <c r="K60" s="20"/>
      <c r="L60" s="20"/>
      <c r="M60" s="23"/>
      <c r="N60" s="12">
        <f t="shared" si="3"/>
        <v>4948.5612527999992</v>
      </c>
      <c r="O60" s="13">
        <f t="shared" si="4"/>
        <v>824.76020879999987</v>
      </c>
    </row>
    <row r="61" spans="1:15" x14ac:dyDescent="0.25">
      <c r="A61" t="s">
        <v>237</v>
      </c>
      <c r="B61" s="24" t="s">
        <v>180</v>
      </c>
      <c r="C61" s="24" t="s">
        <v>181</v>
      </c>
      <c r="D61" s="24" t="s">
        <v>27</v>
      </c>
      <c r="E61" s="17">
        <v>6</v>
      </c>
      <c r="F61" s="26">
        <v>3196.08</v>
      </c>
      <c r="G61" s="18">
        <v>0.53</v>
      </c>
      <c r="H61" s="18">
        <v>0.16</v>
      </c>
      <c r="I61" s="16">
        <f t="shared" si="2"/>
        <v>5672.4027839999999</v>
      </c>
      <c r="J61" s="19">
        <v>0.1</v>
      </c>
      <c r="K61" s="20"/>
      <c r="L61" s="20"/>
      <c r="M61" s="23"/>
      <c r="N61" s="12">
        <f t="shared" si="3"/>
        <v>5105.1625056000003</v>
      </c>
      <c r="O61" s="13">
        <f t="shared" si="4"/>
        <v>850.86041760000001</v>
      </c>
    </row>
    <row r="62" spans="1:15" x14ac:dyDescent="0.25">
      <c r="A62" t="s">
        <v>237</v>
      </c>
      <c r="B62" s="24" t="s">
        <v>148</v>
      </c>
      <c r="C62" s="24" t="s">
        <v>149</v>
      </c>
      <c r="D62" s="24" t="s">
        <v>23</v>
      </c>
      <c r="E62" s="17">
        <v>6</v>
      </c>
      <c r="F62" s="26">
        <v>2941.2</v>
      </c>
      <c r="G62" s="18">
        <v>0.53</v>
      </c>
      <c r="H62" s="18">
        <v>0.16</v>
      </c>
      <c r="I62" s="16">
        <f t="shared" si="2"/>
        <v>5220.0417600000001</v>
      </c>
      <c r="J62" s="19">
        <v>0.1</v>
      </c>
      <c r="K62" s="20"/>
      <c r="L62" s="20"/>
      <c r="M62" s="23"/>
      <c r="N62" s="12">
        <f t="shared" si="3"/>
        <v>4698.0375840000006</v>
      </c>
      <c r="O62" s="13">
        <f t="shared" si="4"/>
        <v>783.0062640000001</v>
      </c>
    </row>
    <row r="63" spans="1:15" x14ac:dyDescent="0.25">
      <c r="A63" t="s">
        <v>237</v>
      </c>
      <c r="B63" s="24">
        <v>13227</v>
      </c>
      <c r="C63" s="24" t="s">
        <v>42</v>
      </c>
      <c r="D63" s="24" t="s">
        <v>23</v>
      </c>
      <c r="E63" s="17">
        <v>6</v>
      </c>
      <c r="F63" s="26">
        <v>0</v>
      </c>
      <c r="G63" s="18">
        <v>0.53</v>
      </c>
      <c r="H63" s="18">
        <v>0.16</v>
      </c>
      <c r="I63" s="16">
        <f t="shared" si="2"/>
        <v>0</v>
      </c>
      <c r="J63" s="19">
        <v>0.1</v>
      </c>
      <c r="K63" s="20"/>
      <c r="L63" s="20"/>
      <c r="M63" s="23"/>
      <c r="N63" s="12">
        <f t="shared" si="3"/>
        <v>0</v>
      </c>
      <c r="O63" s="13">
        <f t="shared" si="4"/>
        <v>0</v>
      </c>
    </row>
    <row r="64" spans="1:15" x14ac:dyDescent="0.25">
      <c r="A64" t="s">
        <v>237</v>
      </c>
      <c r="B64" s="24" t="s">
        <v>194</v>
      </c>
      <c r="C64" s="24" t="s">
        <v>195</v>
      </c>
      <c r="D64" s="24" t="s">
        <v>24</v>
      </c>
      <c r="E64" s="17">
        <v>6</v>
      </c>
      <c r="F64" s="26">
        <v>1323.54</v>
      </c>
      <c r="G64" s="18">
        <v>0.53</v>
      </c>
      <c r="H64" s="18">
        <v>0.16</v>
      </c>
      <c r="I64" s="16">
        <f t="shared" si="2"/>
        <v>2349.0187919999998</v>
      </c>
      <c r="J64" s="19">
        <v>0.1</v>
      </c>
      <c r="K64" s="20"/>
      <c r="L64" s="20"/>
      <c r="M64" s="23"/>
      <c r="N64" s="12">
        <f t="shared" si="3"/>
        <v>2114.1169128000001</v>
      </c>
      <c r="O64" s="13">
        <f t="shared" si="4"/>
        <v>352.35281880000002</v>
      </c>
    </row>
    <row r="65" spans="1:15" x14ac:dyDescent="0.25">
      <c r="A65" t="s">
        <v>237</v>
      </c>
      <c r="B65" s="24" t="s">
        <v>182</v>
      </c>
      <c r="C65" s="24" t="s">
        <v>183</v>
      </c>
      <c r="D65" s="24" t="s">
        <v>24</v>
      </c>
      <c r="E65" s="17">
        <v>6</v>
      </c>
      <c r="F65" s="26">
        <v>0</v>
      </c>
      <c r="G65" s="18">
        <v>0.53</v>
      </c>
      <c r="H65" s="18">
        <v>0.16</v>
      </c>
      <c r="I65" s="16">
        <f t="shared" si="2"/>
        <v>0</v>
      </c>
      <c r="J65" s="19">
        <v>0.1</v>
      </c>
      <c r="K65" s="20"/>
      <c r="L65" s="20"/>
      <c r="M65" s="23"/>
      <c r="N65" s="12">
        <f t="shared" si="3"/>
        <v>0</v>
      </c>
      <c r="O65" s="13">
        <f t="shared" si="4"/>
        <v>0</v>
      </c>
    </row>
    <row r="66" spans="1:15" x14ac:dyDescent="0.25">
      <c r="A66" t="s">
        <v>237</v>
      </c>
      <c r="B66" s="24">
        <v>15367</v>
      </c>
      <c r="C66" s="24" t="s">
        <v>272</v>
      </c>
      <c r="D66" s="24">
        <v>700</v>
      </c>
      <c r="E66" s="17">
        <v>6</v>
      </c>
      <c r="F66" s="26">
        <v>2470.59</v>
      </c>
      <c r="G66" s="18">
        <v>0.53</v>
      </c>
      <c r="H66" s="18">
        <v>0.16</v>
      </c>
      <c r="I66" s="16">
        <f t="shared" si="2"/>
        <v>4384.803132</v>
      </c>
      <c r="J66" s="19">
        <v>0.1</v>
      </c>
      <c r="K66" s="20"/>
      <c r="L66" s="20"/>
      <c r="M66" s="23"/>
      <c r="N66" s="12">
        <f t="shared" si="3"/>
        <v>3946.3228188000003</v>
      </c>
      <c r="O66" s="13">
        <f t="shared" si="4"/>
        <v>657.72046980000005</v>
      </c>
    </row>
    <row r="67" spans="1:15" x14ac:dyDescent="0.25">
      <c r="A67" t="s">
        <v>237</v>
      </c>
      <c r="B67" s="24">
        <v>35578</v>
      </c>
      <c r="C67" s="24" t="s">
        <v>243</v>
      </c>
      <c r="D67" s="24" t="s">
        <v>23</v>
      </c>
      <c r="E67" s="17">
        <v>6</v>
      </c>
      <c r="F67" s="26">
        <v>1523.82</v>
      </c>
      <c r="G67" s="18">
        <v>0.53</v>
      </c>
      <c r="H67" s="18">
        <v>0.16</v>
      </c>
      <c r="I67" s="16">
        <f t="shared" si="2"/>
        <v>2704.4757359999994</v>
      </c>
      <c r="J67" s="19">
        <v>0.1</v>
      </c>
      <c r="K67" s="20"/>
      <c r="L67" s="20"/>
      <c r="M67" s="23"/>
      <c r="N67" s="12">
        <f t="shared" si="3"/>
        <v>2434.0281623999995</v>
      </c>
      <c r="O67" s="13">
        <f t="shared" si="4"/>
        <v>405.67136039999991</v>
      </c>
    </row>
    <row r="68" spans="1:15" x14ac:dyDescent="0.25">
      <c r="A68" t="s">
        <v>237</v>
      </c>
      <c r="B68" s="24" t="s">
        <v>265</v>
      </c>
      <c r="C68" s="24" t="s">
        <v>266</v>
      </c>
      <c r="D68" s="24" t="s">
        <v>70</v>
      </c>
      <c r="E68" s="17">
        <v>20</v>
      </c>
      <c r="F68" s="26">
        <v>7427.8</v>
      </c>
      <c r="G68" s="18">
        <v>0.53</v>
      </c>
      <c r="H68" s="18">
        <v>0.16</v>
      </c>
      <c r="I68" s="16">
        <f t="shared" si="2"/>
        <v>13182.859439999998</v>
      </c>
      <c r="J68" s="19">
        <v>0.1</v>
      </c>
      <c r="K68" s="20"/>
      <c r="L68" s="20"/>
      <c r="M68" s="23"/>
      <c r="N68" s="12">
        <f t="shared" si="3"/>
        <v>11864.573495999999</v>
      </c>
      <c r="O68" s="13">
        <f t="shared" si="4"/>
        <v>593.22867479999991</v>
      </c>
    </row>
    <row r="69" spans="1:15" x14ac:dyDescent="0.25">
      <c r="A69" t="s">
        <v>237</v>
      </c>
      <c r="B69" s="24">
        <v>36230</v>
      </c>
      <c r="C69" s="24" t="s">
        <v>267</v>
      </c>
      <c r="D69" s="24" t="s">
        <v>70</v>
      </c>
      <c r="E69" s="17">
        <v>20</v>
      </c>
      <c r="F69" s="26">
        <v>3511.8</v>
      </c>
      <c r="G69" s="18">
        <v>0.53</v>
      </c>
      <c r="H69" s="18">
        <v>0.16</v>
      </c>
      <c r="I69" s="16">
        <f t="shared" si="2"/>
        <v>6232.7426399999995</v>
      </c>
      <c r="J69" s="19">
        <v>0.1</v>
      </c>
      <c r="K69" s="20"/>
      <c r="L69" s="20"/>
      <c r="M69" s="23"/>
      <c r="N69" s="12">
        <f t="shared" si="3"/>
        <v>5609.4683759999998</v>
      </c>
      <c r="O69" s="13">
        <f t="shared" si="4"/>
        <v>280.47341879999999</v>
      </c>
    </row>
    <row r="70" spans="1:15" x14ac:dyDescent="0.25">
      <c r="A70" t="s">
        <v>237</v>
      </c>
      <c r="B70" s="24">
        <v>17582</v>
      </c>
      <c r="C70" s="24" t="s">
        <v>244</v>
      </c>
      <c r="D70" s="24" t="s">
        <v>23</v>
      </c>
      <c r="E70" s="17">
        <v>6</v>
      </c>
      <c r="F70" s="26">
        <v>2532.1799999999998</v>
      </c>
      <c r="G70" s="18">
        <v>0.53</v>
      </c>
      <c r="H70" s="18">
        <v>0.16</v>
      </c>
      <c r="I70" s="16">
        <f t="shared" si="2"/>
        <v>4494.1130640000001</v>
      </c>
      <c r="J70" s="19">
        <v>0.1</v>
      </c>
      <c r="K70" s="20"/>
      <c r="L70" s="20"/>
      <c r="M70" s="23"/>
      <c r="N70" s="12">
        <f t="shared" si="3"/>
        <v>4044.7017576000003</v>
      </c>
      <c r="O70" s="13">
        <f t="shared" si="4"/>
        <v>674.11695960000009</v>
      </c>
    </row>
    <row r="71" spans="1:15" x14ac:dyDescent="0.25">
      <c r="A71" t="s">
        <v>237</v>
      </c>
      <c r="B71" s="24">
        <v>35579</v>
      </c>
      <c r="C71" s="24" t="s">
        <v>245</v>
      </c>
      <c r="D71" s="24" t="s">
        <v>23</v>
      </c>
      <c r="E71" s="17">
        <v>6</v>
      </c>
      <c r="F71" s="26">
        <v>1959.66</v>
      </c>
      <c r="G71" s="18">
        <v>0.53</v>
      </c>
      <c r="H71" s="18">
        <v>0.16</v>
      </c>
      <c r="I71" s="16">
        <f t="shared" si="2"/>
        <v>3478.0045679999998</v>
      </c>
      <c r="J71" s="19">
        <v>0.1</v>
      </c>
      <c r="K71" s="20"/>
      <c r="L71" s="20"/>
      <c r="M71" s="23"/>
      <c r="N71" s="12">
        <f t="shared" si="3"/>
        <v>3130.2041111999997</v>
      </c>
      <c r="O71" s="13">
        <f t="shared" si="4"/>
        <v>521.70068519999995</v>
      </c>
    </row>
    <row r="72" spans="1:15" x14ac:dyDescent="0.25">
      <c r="A72" t="s">
        <v>237</v>
      </c>
      <c r="B72" s="24" t="s">
        <v>105</v>
      </c>
      <c r="C72" s="24" t="s">
        <v>46</v>
      </c>
      <c r="D72" s="24" t="s">
        <v>23</v>
      </c>
      <c r="E72" s="17">
        <v>6</v>
      </c>
      <c r="F72" s="26">
        <v>846.66000000000008</v>
      </c>
      <c r="G72" s="18">
        <v>0.26500000000000001</v>
      </c>
      <c r="H72" s="18">
        <v>0.16</v>
      </c>
      <c r="I72" s="16">
        <f t="shared" si="2"/>
        <v>1242.388884</v>
      </c>
      <c r="J72" s="19">
        <v>0.1</v>
      </c>
      <c r="K72" s="20"/>
      <c r="L72" s="20"/>
      <c r="M72" s="23"/>
      <c r="N72" s="12">
        <f t="shared" si="3"/>
        <v>1118.1499956</v>
      </c>
      <c r="O72" s="13">
        <f t="shared" si="4"/>
        <v>186.35833260000001</v>
      </c>
    </row>
    <row r="73" spans="1:15" x14ac:dyDescent="0.25">
      <c r="A73" t="s">
        <v>237</v>
      </c>
      <c r="B73" s="24" t="s">
        <v>150</v>
      </c>
      <c r="C73" s="24" t="s">
        <v>46</v>
      </c>
      <c r="D73" s="24" t="s">
        <v>28</v>
      </c>
      <c r="E73" s="17">
        <v>12</v>
      </c>
      <c r="F73" s="26">
        <v>1151.6399999999999</v>
      </c>
      <c r="G73" s="18">
        <v>0.26500000000000001</v>
      </c>
      <c r="H73" s="18">
        <v>0.16</v>
      </c>
      <c r="I73" s="16">
        <f t="shared" si="2"/>
        <v>1689.9165359999997</v>
      </c>
      <c r="J73" s="19">
        <v>0.1</v>
      </c>
      <c r="K73" s="20"/>
      <c r="L73" s="20"/>
      <c r="M73" s="23"/>
      <c r="N73" s="12">
        <f t="shared" si="3"/>
        <v>1520.9248823999999</v>
      </c>
      <c r="O73" s="13">
        <f t="shared" si="4"/>
        <v>126.74374019999999</v>
      </c>
    </row>
    <row r="74" spans="1:15" x14ac:dyDescent="0.25">
      <c r="A74" t="s">
        <v>237</v>
      </c>
      <c r="B74" s="24" t="s">
        <v>165</v>
      </c>
      <c r="C74" s="24" t="s">
        <v>46</v>
      </c>
      <c r="D74" s="24" t="s">
        <v>45</v>
      </c>
      <c r="E74" s="17">
        <v>24</v>
      </c>
      <c r="F74" s="26">
        <v>1404</v>
      </c>
      <c r="G74" s="18">
        <v>0.26500000000000001</v>
      </c>
      <c r="H74" s="18">
        <v>0.16</v>
      </c>
      <c r="I74" s="16">
        <f t="shared" si="2"/>
        <v>2060.2296000000001</v>
      </c>
      <c r="J74" s="19">
        <v>0.1</v>
      </c>
      <c r="K74" s="20"/>
      <c r="L74" s="20"/>
      <c r="M74" s="23"/>
      <c r="N74" s="12">
        <f t="shared" si="3"/>
        <v>1854.2066400000001</v>
      </c>
      <c r="O74" s="13">
        <f t="shared" si="4"/>
        <v>77.258610000000004</v>
      </c>
    </row>
    <row r="75" spans="1:15" x14ac:dyDescent="0.25">
      <c r="A75" t="s">
        <v>237</v>
      </c>
      <c r="B75" s="24" t="s">
        <v>184</v>
      </c>
      <c r="C75" s="24" t="s">
        <v>185</v>
      </c>
      <c r="D75" s="24" t="s">
        <v>22</v>
      </c>
      <c r="E75" s="17">
        <v>12</v>
      </c>
      <c r="F75" s="26">
        <v>824.16000000000008</v>
      </c>
      <c r="G75" s="18">
        <v>0.26500000000000001</v>
      </c>
      <c r="H75" s="18">
        <v>0.16</v>
      </c>
      <c r="I75" s="16">
        <f t="shared" si="2"/>
        <v>1209.3723840000002</v>
      </c>
      <c r="J75" s="19">
        <v>0.1</v>
      </c>
      <c r="K75" s="20"/>
      <c r="L75" s="20"/>
      <c r="M75" s="23"/>
      <c r="N75" s="12">
        <f t="shared" si="3"/>
        <v>1088.4351456000002</v>
      </c>
      <c r="O75" s="13">
        <f t="shared" si="4"/>
        <v>90.702928800000009</v>
      </c>
    </row>
    <row r="76" spans="1:15" x14ac:dyDescent="0.25">
      <c r="A76" t="s">
        <v>237</v>
      </c>
      <c r="B76" s="24" t="s">
        <v>106</v>
      </c>
      <c r="C76" s="24" t="s">
        <v>107</v>
      </c>
      <c r="D76" s="24" t="s">
        <v>23</v>
      </c>
      <c r="E76" s="17">
        <v>6</v>
      </c>
      <c r="F76" s="26">
        <v>687.74</v>
      </c>
      <c r="G76" s="18">
        <v>0.26500000000000001</v>
      </c>
      <c r="H76" s="18">
        <v>0.16</v>
      </c>
      <c r="I76" s="16">
        <f t="shared" si="2"/>
        <v>1009.189676</v>
      </c>
      <c r="J76" s="19">
        <v>0.1</v>
      </c>
      <c r="K76" s="20"/>
      <c r="L76" s="20"/>
      <c r="M76" s="23"/>
      <c r="N76" s="12">
        <f t="shared" si="3"/>
        <v>908.27070839999999</v>
      </c>
      <c r="O76" s="13">
        <f t="shared" si="4"/>
        <v>151.37845139999999</v>
      </c>
    </row>
    <row r="77" spans="1:15" x14ac:dyDescent="0.25">
      <c r="A77" t="s">
        <v>237</v>
      </c>
      <c r="B77" s="24" t="s">
        <v>159</v>
      </c>
      <c r="C77" s="24" t="s">
        <v>160</v>
      </c>
      <c r="D77" s="24" t="s">
        <v>23</v>
      </c>
      <c r="E77" s="17">
        <v>6</v>
      </c>
      <c r="F77" s="26">
        <v>671.16</v>
      </c>
      <c r="G77" s="18">
        <v>0.26500000000000001</v>
      </c>
      <c r="H77" s="18">
        <v>0.16</v>
      </c>
      <c r="I77" s="16">
        <f t="shared" si="2"/>
        <v>984.860184</v>
      </c>
      <c r="J77" s="19">
        <v>0.1</v>
      </c>
      <c r="K77" s="20"/>
      <c r="L77" s="20"/>
      <c r="M77" s="23"/>
      <c r="N77" s="12">
        <f t="shared" si="3"/>
        <v>886.37416559999997</v>
      </c>
      <c r="O77" s="13">
        <f t="shared" si="4"/>
        <v>147.72902759999999</v>
      </c>
    </row>
    <row r="78" spans="1:15" x14ac:dyDescent="0.25">
      <c r="A78" t="s">
        <v>237</v>
      </c>
      <c r="B78" s="24" t="s">
        <v>114</v>
      </c>
      <c r="C78" s="24" t="s">
        <v>115</v>
      </c>
      <c r="D78" s="24" t="s">
        <v>23</v>
      </c>
      <c r="E78" s="17">
        <v>6</v>
      </c>
      <c r="F78" s="26">
        <v>719.04</v>
      </c>
      <c r="G78" s="18">
        <v>0.26500000000000001</v>
      </c>
      <c r="H78" s="18">
        <v>0.16</v>
      </c>
      <c r="I78" s="16">
        <f t="shared" si="2"/>
        <v>1055.1192959999998</v>
      </c>
      <c r="J78" s="19">
        <v>0.1</v>
      </c>
      <c r="K78" s="20"/>
      <c r="L78" s="20"/>
      <c r="M78" s="23"/>
      <c r="N78" s="12">
        <f t="shared" si="3"/>
        <v>949.60736639999993</v>
      </c>
      <c r="O78" s="13">
        <f t="shared" si="4"/>
        <v>158.26789439999999</v>
      </c>
    </row>
    <row r="79" spans="1:15" x14ac:dyDescent="0.25">
      <c r="A79" t="s">
        <v>237</v>
      </c>
      <c r="B79" s="24" t="s">
        <v>108</v>
      </c>
      <c r="C79" s="24" t="s">
        <v>109</v>
      </c>
      <c r="D79" s="24" t="s">
        <v>23</v>
      </c>
      <c r="E79" s="17">
        <v>6</v>
      </c>
      <c r="F79" s="26">
        <v>687.74</v>
      </c>
      <c r="G79" s="18">
        <v>0.26500000000000001</v>
      </c>
      <c r="H79" s="18">
        <v>0.16</v>
      </c>
      <c r="I79" s="16">
        <f t="shared" si="2"/>
        <v>1009.189676</v>
      </c>
      <c r="J79" s="19">
        <v>0.1</v>
      </c>
      <c r="K79" s="20"/>
      <c r="L79" s="20"/>
      <c r="M79" s="23"/>
      <c r="N79" s="12">
        <f t="shared" si="3"/>
        <v>908.27070839999999</v>
      </c>
      <c r="O79" s="13">
        <f t="shared" si="4"/>
        <v>151.37845139999999</v>
      </c>
    </row>
    <row r="80" spans="1:15" x14ac:dyDescent="0.25">
      <c r="A80" t="s">
        <v>237</v>
      </c>
      <c r="B80" s="24" t="s">
        <v>199</v>
      </c>
      <c r="C80" s="24" t="s">
        <v>200</v>
      </c>
      <c r="D80" s="24" t="s">
        <v>23</v>
      </c>
      <c r="E80" s="17">
        <v>12</v>
      </c>
      <c r="F80" s="26">
        <v>0</v>
      </c>
      <c r="G80" s="18">
        <v>0.26500000000000001</v>
      </c>
      <c r="H80" s="18">
        <v>0.16</v>
      </c>
      <c r="I80" s="16">
        <f t="shared" si="2"/>
        <v>0</v>
      </c>
      <c r="J80" s="19">
        <v>0.1</v>
      </c>
      <c r="K80" s="20"/>
      <c r="L80" s="20"/>
      <c r="M80" s="23"/>
      <c r="N80" s="12">
        <f t="shared" si="3"/>
        <v>0</v>
      </c>
      <c r="O80" s="13">
        <f t="shared" si="4"/>
        <v>0</v>
      </c>
    </row>
    <row r="81" spans="1:15" x14ac:dyDescent="0.25">
      <c r="A81" t="s">
        <v>237</v>
      </c>
      <c r="B81" s="24" t="s">
        <v>196</v>
      </c>
      <c r="C81" s="24" t="s">
        <v>197</v>
      </c>
      <c r="D81" s="24" t="s">
        <v>23</v>
      </c>
      <c r="E81" s="17">
        <v>6</v>
      </c>
      <c r="F81" s="26">
        <v>687.74</v>
      </c>
      <c r="G81" s="18">
        <v>0.26500000000000001</v>
      </c>
      <c r="H81" s="18">
        <v>0.16</v>
      </c>
      <c r="I81" s="16">
        <f t="shared" ref="I81:I124" si="5">F81*(1+G81)*(1+H81)</f>
        <v>1009.189676</v>
      </c>
      <c r="J81" s="19">
        <v>0.1</v>
      </c>
      <c r="K81" s="20"/>
      <c r="L81" s="20"/>
      <c r="M81" s="23"/>
      <c r="N81" s="12">
        <f t="shared" ref="N81:N124" si="6">I81*(1-J81)*(1-K81)*(1-L81)</f>
        <v>908.27070839999999</v>
      </c>
      <c r="O81" s="13">
        <f t="shared" ref="O81:O101" si="7">N81/E81</f>
        <v>151.37845139999999</v>
      </c>
    </row>
    <row r="82" spans="1:15" x14ac:dyDescent="0.25">
      <c r="A82" t="s">
        <v>237</v>
      </c>
      <c r="B82" s="24">
        <v>21313</v>
      </c>
      <c r="C82" s="24" t="s">
        <v>246</v>
      </c>
      <c r="D82" s="24" t="s">
        <v>23</v>
      </c>
      <c r="E82" s="17">
        <v>6</v>
      </c>
      <c r="F82" s="26">
        <v>9900</v>
      </c>
      <c r="G82" s="18">
        <v>0.3</v>
      </c>
      <c r="H82" s="18">
        <v>0.16</v>
      </c>
      <c r="I82" s="16">
        <f t="shared" si="5"/>
        <v>14929.199999999999</v>
      </c>
      <c r="J82" s="19">
        <v>0.1</v>
      </c>
      <c r="K82" s="20"/>
      <c r="L82" s="20"/>
      <c r="M82" s="23"/>
      <c r="N82" s="12">
        <f t="shared" si="6"/>
        <v>13436.279999999999</v>
      </c>
      <c r="O82" s="13">
        <f t="shared" si="7"/>
        <v>2239.3799999999997</v>
      </c>
    </row>
    <row r="83" spans="1:15" x14ac:dyDescent="0.25">
      <c r="A83" t="s">
        <v>237</v>
      </c>
      <c r="B83" s="24" t="s">
        <v>274</v>
      </c>
      <c r="C83" s="24" t="s">
        <v>273</v>
      </c>
      <c r="D83" s="24" t="s">
        <v>23</v>
      </c>
      <c r="E83" s="17">
        <v>12</v>
      </c>
      <c r="F83" s="26">
        <v>5353.85</v>
      </c>
      <c r="G83" s="18">
        <v>0.3</v>
      </c>
      <c r="H83" s="18">
        <v>0.16</v>
      </c>
      <c r="I83" s="16">
        <f t="shared" si="5"/>
        <v>8073.6058000000003</v>
      </c>
      <c r="J83" s="19">
        <v>0.1</v>
      </c>
      <c r="K83" s="20"/>
      <c r="L83" s="20"/>
      <c r="M83" s="23"/>
      <c r="N83" s="12">
        <f t="shared" si="6"/>
        <v>7266.2452200000007</v>
      </c>
      <c r="O83" s="13">
        <f t="shared" si="7"/>
        <v>605.52043500000002</v>
      </c>
    </row>
    <row r="84" spans="1:15" x14ac:dyDescent="0.25">
      <c r="A84" t="s">
        <v>237</v>
      </c>
      <c r="B84" s="24" t="s">
        <v>242</v>
      </c>
      <c r="C84" s="24" t="s">
        <v>63</v>
      </c>
      <c r="D84" s="24" t="s">
        <v>23</v>
      </c>
      <c r="E84" s="17">
        <v>6</v>
      </c>
      <c r="F84" s="26">
        <v>1068.1200000000001</v>
      </c>
      <c r="G84" s="18">
        <v>0.26500000000000001</v>
      </c>
      <c r="H84" s="18">
        <v>0.16</v>
      </c>
      <c r="I84" s="16">
        <f t="shared" si="5"/>
        <v>1567.3592880000003</v>
      </c>
      <c r="J84" s="19">
        <v>0.1</v>
      </c>
      <c r="K84" s="20"/>
      <c r="L84" s="20"/>
      <c r="M84" s="23"/>
      <c r="N84" s="12">
        <f t="shared" si="6"/>
        <v>1410.6233592000003</v>
      </c>
      <c r="O84" s="13">
        <f t="shared" si="7"/>
        <v>235.10389320000004</v>
      </c>
    </row>
    <row r="85" spans="1:15" x14ac:dyDescent="0.25">
      <c r="A85" t="s">
        <v>237</v>
      </c>
      <c r="B85" s="24">
        <v>33906</v>
      </c>
      <c r="C85" s="24" t="s">
        <v>152</v>
      </c>
      <c r="D85" s="24" t="s">
        <v>23</v>
      </c>
      <c r="E85" s="17">
        <v>6</v>
      </c>
      <c r="F85" s="26">
        <v>2884.62</v>
      </c>
      <c r="G85" s="18">
        <v>0.3</v>
      </c>
      <c r="H85" s="18">
        <v>0.16</v>
      </c>
      <c r="I85" s="16">
        <f t="shared" si="5"/>
        <v>4350.0069599999997</v>
      </c>
      <c r="J85" s="19">
        <v>0.1</v>
      </c>
      <c r="K85" s="20"/>
      <c r="L85" s="20"/>
      <c r="M85" s="23"/>
      <c r="N85" s="12">
        <f t="shared" si="6"/>
        <v>3915.0062639999996</v>
      </c>
      <c r="O85" s="13">
        <f t="shared" si="7"/>
        <v>652.50104399999998</v>
      </c>
    </row>
    <row r="86" spans="1:15" x14ac:dyDescent="0.25">
      <c r="A86" t="s">
        <v>237</v>
      </c>
      <c r="B86" s="24" t="s">
        <v>247</v>
      </c>
      <c r="C86" s="24" t="s">
        <v>248</v>
      </c>
      <c r="D86" s="24" t="s">
        <v>23</v>
      </c>
      <c r="E86" s="17" t="s">
        <v>249</v>
      </c>
      <c r="F86" s="26">
        <v>788.64</v>
      </c>
      <c r="G86" s="18">
        <v>0.26500000000000001</v>
      </c>
      <c r="H86" s="18">
        <v>0.16</v>
      </c>
      <c r="I86" s="16">
        <f t="shared" si="5"/>
        <v>1157.2503360000001</v>
      </c>
      <c r="J86" s="19">
        <v>0.1</v>
      </c>
      <c r="K86" s="20"/>
      <c r="L86" s="20"/>
      <c r="M86" s="23"/>
      <c r="N86" s="12">
        <f t="shared" si="6"/>
        <v>1041.5253024000001</v>
      </c>
      <c r="O86" s="13">
        <f t="shared" si="7"/>
        <v>86.793775200000013</v>
      </c>
    </row>
    <row r="87" spans="1:15" x14ac:dyDescent="0.25">
      <c r="A87" t="s">
        <v>237</v>
      </c>
      <c r="B87" s="24" t="s">
        <v>250</v>
      </c>
      <c r="C87" s="24" t="s">
        <v>251</v>
      </c>
      <c r="D87" s="24" t="s">
        <v>23</v>
      </c>
      <c r="E87" s="17" t="s">
        <v>249</v>
      </c>
      <c r="F87" s="26">
        <v>788.64</v>
      </c>
      <c r="G87" s="18">
        <v>0.26500000000000001</v>
      </c>
      <c r="H87" s="18">
        <v>0.16</v>
      </c>
      <c r="I87" s="16">
        <f t="shared" si="5"/>
        <v>1157.2503360000001</v>
      </c>
      <c r="J87" s="19">
        <v>0.1</v>
      </c>
      <c r="K87" s="20"/>
      <c r="L87" s="20"/>
      <c r="M87" s="23"/>
      <c r="N87" s="12">
        <f t="shared" si="6"/>
        <v>1041.5253024000001</v>
      </c>
      <c r="O87" s="13">
        <f t="shared" si="7"/>
        <v>86.793775200000013</v>
      </c>
    </row>
    <row r="88" spans="1:15" x14ac:dyDescent="0.25">
      <c r="A88" t="s">
        <v>237</v>
      </c>
      <c r="B88" s="24" t="s">
        <v>252</v>
      </c>
      <c r="C88" s="24" t="s">
        <v>253</v>
      </c>
      <c r="D88" s="24" t="s">
        <v>23</v>
      </c>
      <c r="E88" s="17" t="s">
        <v>249</v>
      </c>
      <c r="F88" s="26">
        <v>788.64</v>
      </c>
      <c r="G88" s="18">
        <v>0.26500000000000001</v>
      </c>
      <c r="H88" s="18">
        <v>0.16</v>
      </c>
      <c r="I88" s="16">
        <f t="shared" si="5"/>
        <v>1157.2503360000001</v>
      </c>
      <c r="J88" s="19">
        <v>0.1</v>
      </c>
      <c r="K88" s="20"/>
      <c r="L88" s="20"/>
      <c r="M88" s="23"/>
      <c r="N88" s="12">
        <f t="shared" si="6"/>
        <v>1041.5253024000001</v>
      </c>
      <c r="O88" s="13">
        <f t="shared" si="7"/>
        <v>86.793775200000013</v>
      </c>
    </row>
    <row r="89" spans="1:15" x14ac:dyDescent="0.25">
      <c r="A89" t="s">
        <v>237</v>
      </c>
      <c r="B89" s="24" t="s">
        <v>186</v>
      </c>
      <c r="C89" s="24" t="s">
        <v>187</v>
      </c>
      <c r="D89" s="24" t="s">
        <v>22</v>
      </c>
      <c r="E89" s="17">
        <v>12</v>
      </c>
      <c r="F89" s="26">
        <v>824.16000000000008</v>
      </c>
      <c r="G89" s="18">
        <v>0.26500000000000001</v>
      </c>
      <c r="H89" s="18">
        <v>0.16</v>
      </c>
      <c r="I89" s="16">
        <f t="shared" si="5"/>
        <v>1209.3723840000002</v>
      </c>
      <c r="J89" s="19">
        <v>0.1</v>
      </c>
      <c r="K89" s="20"/>
      <c r="L89" s="20"/>
      <c r="M89" s="23"/>
      <c r="N89" s="12">
        <f t="shared" si="6"/>
        <v>1088.4351456000002</v>
      </c>
      <c r="O89" s="13">
        <f t="shared" si="7"/>
        <v>90.702928800000009</v>
      </c>
    </row>
    <row r="90" spans="1:15" x14ac:dyDescent="0.25">
      <c r="A90" t="s">
        <v>237</v>
      </c>
      <c r="B90" s="24" t="s">
        <v>168</v>
      </c>
      <c r="C90" s="24" t="s">
        <v>169</v>
      </c>
      <c r="D90" s="24" t="s">
        <v>23</v>
      </c>
      <c r="E90" s="17">
        <v>12</v>
      </c>
      <c r="F90" s="26">
        <v>0</v>
      </c>
      <c r="G90" s="18">
        <v>0.26500000000000001</v>
      </c>
      <c r="H90" s="18">
        <v>0.16</v>
      </c>
      <c r="I90" s="16">
        <f t="shared" si="5"/>
        <v>0</v>
      </c>
      <c r="J90" s="19">
        <v>0.1</v>
      </c>
      <c r="K90" s="20"/>
      <c r="L90" s="20"/>
      <c r="M90" s="23"/>
      <c r="N90" s="12">
        <f t="shared" si="6"/>
        <v>0</v>
      </c>
      <c r="O90" s="13">
        <f t="shared" si="7"/>
        <v>0</v>
      </c>
    </row>
    <row r="91" spans="1:15" x14ac:dyDescent="0.25">
      <c r="A91" t="s">
        <v>237</v>
      </c>
      <c r="B91" s="24" t="s">
        <v>170</v>
      </c>
      <c r="C91" s="24" t="s">
        <v>171</v>
      </c>
      <c r="D91" s="24" t="s">
        <v>23</v>
      </c>
      <c r="E91" s="17">
        <v>12</v>
      </c>
      <c r="F91" s="26">
        <v>0</v>
      </c>
      <c r="G91" s="18">
        <v>0.26500000000000001</v>
      </c>
      <c r="H91" s="18">
        <v>0.16</v>
      </c>
      <c r="I91" s="16">
        <f t="shared" si="5"/>
        <v>0</v>
      </c>
      <c r="J91" s="19">
        <v>0.1</v>
      </c>
      <c r="K91" s="20"/>
      <c r="L91" s="20"/>
      <c r="M91" s="23"/>
      <c r="N91" s="12">
        <f t="shared" si="6"/>
        <v>0</v>
      </c>
      <c r="O91" s="13">
        <f t="shared" si="7"/>
        <v>0</v>
      </c>
    </row>
    <row r="92" spans="1:15" x14ac:dyDescent="0.25">
      <c r="A92" t="s">
        <v>237</v>
      </c>
      <c r="B92" s="24" t="s">
        <v>172</v>
      </c>
      <c r="C92" s="24" t="s">
        <v>173</v>
      </c>
      <c r="D92" s="24" t="s">
        <v>23</v>
      </c>
      <c r="E92" s="17">
        <v>12</v>
      </c>
      <c r="F92" s="26">
        <v>0</v>
      </c>
      <c r="G92" s="18">
        <v>0.26500000000000001</v>
      </c>
      <c r="H92" s="18">
        <v>0.16</v>
      </c>
      <c r="I92" s="16">
        <f t="shared" si="5"/>
        <v>0</v>
      </c>
      <c r="J92" s="19">
        <v>0.1</v>
      </c>
      <c r="K92" s="20"/>
      <c r="L92" s="20"/>
      <c r="M92" s="23"/>
      <c r="N92" s="12">
        <f t="shared" si="6"/>
        <v>0</v>
      </c>
      <c r="O92" s="13">
        <f t="shared" si="7"/>
        <v>0</v>
      </c>
    </row>
    <row r="93" spans="1:15" x14ac:dyDescent="0.25">
      <c r="A93" t="s">
        <v>237</v>
      </c>
      <c r="B93" s="24" t="s">
        <v>97</v>
      </c>
      <c r="C93" s="24" t="s">
        <v>96</v>
      </c>
      <c r="D93" s="24" t="s">
        <v>58</v>
      </c>
      <c r="E93" s="17">
        <v>3</v>
      </c>
      <c r="F93" s="26">
        <v>0</v>
      </c>
      <c r="G93" s="18">
        <v>0.3</v>
      </c>
      <c r="H93" s="18">
        <v>0.16</v>
      </c>
      <c r="I93" s="16">
        <f t="shared" si="5"/>
        <v>0</v>
      </c>
      <c r="J93" s="19">
        <v>0.1</v>
      </c>
      <c r="K93" s="20"/>
      <c r="L93" s="20"/>
      <c r="M93" s="23"/>
      <c r="N93" s="12">
        <f t="shared" si="6"/>
        <v>0</v>
      </c>
      <c r="O93" s="13">
        <f t="shared" si="7"/>
        <v>0</v>
      </c>
    </row>
    <row r="94" spans="1:15" x14ac:dyDescent="0.25">
      <c r="A94" t="s">
        <v>237</v>
      </c>
      <c r="B94" s="24" t="s">
        <v>100</v>
      </c>
      <c r="C94" s="24" t="s">
        <v>96</v>
      </c>
      <c r="D94" s="24" t="s">
        <v>23</v>
      </c>
      <c r="E94" s="17">
        <v>3</v>
      </c>
      <c r="F94" s="26">
        <v>0</v>
      </c>
      <c r="G94" s="18">
        <v>0.3</v>
      </c>
      <c r="H94" s="18">
        <v>0.16</v>
      </c>
      <c r="I94" s="16">
        <f t="shared" si="5"/>
        <v>0</v>
      </c>
      <c r="J94" s="19">
        <v>0.1</v>
      </c>
      <c r="K94" s="20"/>
      <c r="L94" s="20"/>
      <c r="M94" s="23"/>
      <c r="N94" s="12">
        <f t="shared" si="6"/>
        <v>0</v>
      </c>
      <c r="O94" s="13">
        <f t="shared" si="7"/>
        <v>0</v>
      </c>
    </row>
    <row r="95" spans="1:15" x14ac:dyDescent="0.25">
      <c r="A95" t="s">
        <v>237</v>
      </c>
      <c r="B95" s="24" t="s">
        <v>229</v>
      </c>
      <c r="C95" s="24" t="s">
        <v>230</v>
      </c>
      <c r="D95" s="24" t="s">
        <v>23</v>
      </c>
      <c r="E95" s="17">
        <v>6</v>
      </c>
      <c r="F95" s="26">
        <v>1003.14</v>
      </c>
      <c r="G95" s="18">
        <v>0.26500000000000001</v>
      </c>
      <c r="H95" s="18">
        <v>0.16</v>
      </c>
      <c r="I95" s="16">
        <f t="shared" si="5"/>
        <v>1472.007636</v>
      </c>
      <c r="J95" s="19">
        <v>0.1</v>
      </c>
      <c r="K95" s="20"/>
      <c r="L95" s="20"/>
      <c r="M95" s="23"/>
      <c r="N95" s="12">
        <f t="shared" si="6"/>
        <v>1324.8068724</v>
      </c>
      <c r="O95" s="13">
        <f t="shared" si="7"/>
        <v>220.8011454</v>
      </c>
    </row>
    <row r="96" spans="1:15" x14ac:dyDescent="0.25">
      <c r="A96" t="s">
        <v>237</v>
      </c>
      <c r="B96" s="24" t="s">
        <v>161</v>
      </c>
      <c r="C96" s="24" t="s">
        <v>162</v>
      </c>
      <c r="D96" s="24" t="s">
        <v>23</v>
      </c>
      <c r="E96" s="17">
        <v>6</v>
      </c>
      <c r="F96" s="26">
        <v>597.62</v>
      </c>
      <c r="G96" s="18">
        <v>0.26500000000000001</v>
      </c>
      <c r="H96" s="18">
        <v>0.16</v>
      </c>
      <c r="I96" s="16">
        <f t="shared" si="5"/>
        <v>876.947588</v>
      </c>
      <c r="J96" s="19">
        <v>0.1</v>
      </c>
      <c r="K96" s="20"/>
      <c r="L96" s="20"/>
      <c r="M96" s="23"/>
      <c r="N96" s="12">
        <f t="shared" si="6"/>
        <v>789.25282920000006</v>
      </c>
      <c r="O96" s="13">
        <f t="shared" si="7"/>
        <v>131.54213820000001</v>
      </c>
    </row>
    <row r="97" spans="1:15" x14ac:dyDescent="0.25">
      <c r="A97" t="s">
        <v>237</v>
      </c>
      <c r="B97" s="24" t="s">
        <v>276</v>
      </c>
      <c r="C97" s="24" t="s">
        <v>275</v>
      </c>
      <c r="D97" s="24" t="s">
        <v>23</v>
      </c>
      <c r="E97" s="17">
        <v>6</v>
      </c>
      <c r="F97" s="26">
        <v>9230.77</v>
      </c>
      <c r="G97" s="18">
        <v>0.3</v>
      </c>
      <c r="H97" s="18">
        <v>0.16</v>
      </c>
      <c r="I97" s="16">
        <f t="shared" si="5"/>
        <v>13920.00116</v>
      </c>
      <c r="J97" s="19">
        <v>0.1</v>
      </c>
      <c r="K97" s="20"/>
      <c r="L97" s="20"/>
      <c r="M97" s="23"/>
      <c r="N97" s="12">
        <f t="shared" si="6"/>
        <v>12528.001044000001</v>
      </c>
      <c r="O97" s="13">
        <f t="shared" si="7"/>
        <v>2088.0001740000002</v>
      </c>
    </row>
    <row r="98" spans="1:15" x14ac:dyDescent="0.25">
      <c r="A98" t="s">
        <v>237</v>
      </c>
      <c r="B98" s="24" t="s">
        <v>142</v>
      </c>
      <c r="C98" s="24" t="s">
        <v>57</v>
      </c>
      <c r="D98" s="24" t="s">
        <v>23</v>
      </c>
      <c r="E98" s="17">
        <v>6</v>
      </c>
      <c r="F98" s="26">
        <v>12346.14</v>
      </c>
      <c r="G98" s="18">
        <v>0.3</v>
      </c>
      <c r="H98" s="18">
        <v>0.16</v>
      </c>
      <c r="I98" s="16">
        <f t="shared" si="5"/>
        <v>18617.97912</v>
      </c>
      <c r="J98" s="19">
        <v>0.1</v>
      </c>
      <c r="K98" s="20"/>
      <c r="L98" s="20"/>
      <c r="M98" s="23"/>
      <c r="N98" s="12">
        <f t="shared" si="6"/>
        <v>16756.181208000002</v>
      </c>
      <c r="O98" s="13">
        <f t="shared" si="7"/>
        <v>2792.6968680000004</v>
      </c>
    </row>
    <row r="99" spans="1:15" x14ac:dyDescent="0.25">
      <c r="A99" t="s">
        <v>237</v>
      </c>
      <c r="B99" s="24">
        <v>36319</v>
      </c>
      <c r="C99" s="24" t="s">
        <v>263</v>
      </c>
      <c r="D99" s="24" t="s">
        <v>264</v>
      </c>
      <c r="E99" s="17">
        <v>12</v>
      </c>
      <c r="F99" s="26">
        <v>8538.42</v>
      </c>
      <c r="G99" s="18">
        <v>0.3</v>
      </c>
      <c r="H99" s="18">
        <v>0.16</v>
      </c>
      <c r="I99" s="16">
        <f t="shared" si="5"/>
        <v>12875.93736</v>
      </c>
      <c r="J99" s="19">
        <v>0.1</v>
      </c>
      <c r="K99" s="20"/>
      <c r="L99" s="20"/>
      <c r="M99" s="23"/>
      <c r="N99" s="12">
        <f t="shared" si="6"/>
        <v>11588.343624000001</v>
      </c>
      <c r="O99" s="13">
        <f t="shared" si="7"/>
        <v>965.69530200000008</v>
      </c>
    </row>
    <row r="100" spans="1:15" x14ac:dyDescent="0.25">
      <c r="A100" t="s">
        <v>237</v>
      </c>
      <c r="B100" s="24" t="s">
        <v>87</v>
      </c>
      <c r="C100" s="24" t="s">
        <v>88</v>
      </c>
      <c r="D100" s="24" t="s">
        <v>23</v>
      </c>
      <c r="E100" s="17">
        <v>6</v>
      </c>
      <c r="F100" s="26">
        <v>5192.3100000000004</v>
      </c>
      <c r="G100" s="18">
        <v>0.3</v>
      </c>
      <c r="H100" s="18">
        <v>0.16</v>
      </c>
      <c r="I100" s="16">
        <f t="shared" si="5"/>
        <v>7830.0034800000003</v>
      </c>
      <c r="J100" s="19">
        <v>0.1</v>
      </c>
      <c r="K100" s="20"/>
      <c r="L100" s="20"/>
      <c r="M100" s="23"/>
      <c r="N100" s="12">
        <f t="shared" si="6"/>
        <v>7047.0031320000007</v>
      </c>
      <c r="O100" s="13">
        <f t="shared" si="7"/>
        <v>1174.500522</v>
      </c>
    </row>
    <row r="101" spans="1:15" x14ac:dyDescent="0.25">
      <c r="A101" t="s">
        <v>237</v>
      </c>
      <c r="B101" s="24" t="s">
        <v>100</v>
      </c>
      <c r="C101" s="24" t="s">
        <v>254</v>
      </c>
      <c r="D101" s="24" t="s">
        <v>23</v>
      </c>
      <c r="E101" s="17" t="s">
        <v>255</v>
      </c>
      <c r="F101" s="26">
        <v>6461.5349999999999</v>
      </c>
      <c r="G101" s="18">
        <v>0.3</v>
      </c>
      <c r="H101" s="18">
        <v>0.16</v>
      </c>
      <c r="I101" s="16">
        <f t="shared" si="5"/>
        <v>9743.9947800000009</v>
      </c>
      <c r="J101" s="19">
        <v>0.1</v>
      </c>
      <c r="K101" s="20"/>
      <c r="L101" s="20"/>
      <c r="M101" s="23"/>
      <c r="N101" s="12">
        <f t="shared" si="6"/>
        <v>8769.5953020000015</v>
      </c>
      <c r="O101" s="13">
        <f t="shared" si="7"/>
        <v>2923.1984340000004</v>
      </c>
    </row>
    <row r="102" spans="1:15" x14ac:dyDescent="0.25">
      <c r="A102" t="s">
        <v>237</v>
      </c>
      <c r="B102" s="24" t="s">
        <v>201</v>
      </c>
      <c r="C102" s="24" t="s">
        <v>202</v>
      </c>
      <c r="D102" s="24" t="s">
        <v>23</v>
      </c>
      <c r="E102" s="17"/>
      <c r="F102" s="26">
        <v>0</v>
      </c>
      <c r="G102" s="18"/>
      <c r="H102" s="18">
        <v>0.16</v>
      </c>
      <c r="I102" s="16">
        <f t="shared" si="5"/>
        <v>0</v>
      </c>
      <c r="J102" s="19">
        <v>0.1</v>
      </c>
      <c r="K102" s="20"/>
      <c r="L102" s="20"/>
      <c r="M102" s="23"/>
      <c r="N102" s="12">
        <f t="shared" si="6"/>
        <v>0</v>
      </c>
      <c r="O102" s="13">
        <v>0</v>
      </c>
    </row>
    <row r="103" spans="1:15" x14ac:dyDescent="0.25">
      <c r="A103" t="s">
        <v>237</v>
      </c>
      <c r="B103" s="24" t="s">
        <v>110</v>
      </c>
      <c r="C103" s="24" t="s">
        <v>111</v>
      </c>
      <c r="D103" s="24" t="s">
        <v>23</v>
      </c>
      <c r="E103" s="17">
        <v>6</v>
      </c>
      <c r="F103" s="26">
        <v>858.5</v>
      </c>
      <c r="G103" s="18">
        <v>0.26500000000000001</v>
      </c>
      <c r="H103" s="18">
        <v>0.16</v>
      </c>
      <c r="I103" s="16">
        <f t="shared" si="5"/>
        <v>1259.7628999999999</v>
      </c>
      <c r="J103" s="19">
        <v>0.1</v>
      </c>
      <c r="K103" s="20"/>
      <c r="L103" s="20"/>
      <c r="M103" s="23"/>
      <c r="N103" s="12">
        <f t="shared" si="6"/>
        <v>1133.7866099999999</v>
      </c>
      <c r="O103" s="13">
        <f t="shared" ref="O103:O124" si="8">N103/E103</f>
        <v>188.96443499999998</v>
      </c>
    </row>
    <row r="104" spans="1:15" x14ac:dyDescent="0.25">
      <c r="A104" t="s">
        <v>237</v>
      </c>
      <c r="B104" s="24" t="s">
        <v>188</v>
      </c>
      <c r="C104" s="24" t="s">
        <v>189</v>
      </c>
      <c r="D104" s="24" t="s">
        <v>23</v>
      </c>
      <c r="E104" s="17">
        <v>6</v>
      </c>
      <c r="F104" s="26">
        <v>617.09999999999991</v>
      </c>
      <c r="G104" s="18">
        <v>0.3</v>
      </c>
      <c r="H104" s="18">
        <v>0.16</v>
      </c>
      <c r="I104" s="16">
        <f t="shared" si="5"/>
        <v>930.58679999999981</v>
      </c>
      <c r="J104" s="19">
        <v>0.1</v>
      </c>
      <c r="K104" s="20"/>
      <c r="L104" s="20"/>
      <c r="M104" s="23"/>
      <c r="N104" s="12">
        <f t="shared" si="6"/>
        <v>837.52811999999983</v>
      </c>
      <c r="O104" s="13">
        <f t="shared" si="8"/>
        <v>139.58801999999997</v>
      </c>
    </row>
    <row r="105" spans="1:15" x14ac:dyDescent="0.25">
      <c r="A105" t="s">
        <v>237</v>
      </c>
      <c r="B105" s="24" t="s">
        <v>112</v>
      </c>
      <c r="C105" s="24" t="s">
        <v>113</v>
      </c>
      <c r="D105" s="24" t="s">
        <v>23</v>
      </c>
      <c r="E105" s="17">
        <v>6</v>
      </c>
      <c r="F105" s="26">
        <v>1009.14</v>
      </c>
      <c r="G105" s="18">
        <v>0.26500000000000001</v>
      </c>
      <c r="H105" s="18">
        <v>0.16</v>
      </c>
      <c r="I105" s="16">
        <f t="shared" si="5"/>
        <v>1480.812036</v>
      </c>
      <c r="J105" s="19">
        <v>0.1</v>
      </c>
      <c r="K105" s="20"/>
      <c r="L105" s="20"/>
      <c r="M105" s="23"/>
      <c r="N105" s="12">
        <f t="shared" si="6"/>
        <v>1332.7308324000001</v>
      </c>
      <c r="O105" s="13">
        <f t="shared" si="8"/>
        <v>222.1218054</v>
      </c>
    </row>
    <row r="106" spans="1:15" x14ac:dyDescent="0.25">
      <c r="A106" t="s">
        <v>237</v>
      </c>
      <c r="B106" s="24" t="s">
        <v>192</v>
      </c>
      <c r="C106" s="24" t="s">
        <v>193</v>
      </c>
      <c r="D106" s="24" t="s">
        <v>23</v>
      </c>
      <c r="E106" s="17">
        <v>6</v>
      </c>
      <c r="F106" s="26">
        <v>507.5</v>
      </c>
      <c r="G106" s="18">
        <v>0.26500000000000001</v>
      </c>
      <c r="H106" s="18">
        <v>0.16</v>
      </c>
      <c r="I106" s="16">
        <f t="shared" si="5"/>
        <v>744.70550000000003</v>
      </c>
      <c r="J106" s="19">
        <v>0.1</v>
      </c>
      <c r="K106" s="20"/>
      <c r="L106" s="20"/>
      <c r="M106" s="23"/>
      <c r="N106" s="12">
        <f t="shared" si="6"/>
        <v>670.23495000000003</v>
      </c>
      <c r="O106" s="13">
        <f t="shared" si="8"/>
        <v>111.705825</v>
      </c>
    </row>
    <row r="107" spans="1:15" x14ac:dyDescent="0.25">
      <c r="A107" t="s">
        <v>237</v>
      </c>
      <c r="B107" s="24" t="s">
        <v>98</v>
      </c>
      <c r="C107" s="24" t="s">
        <v>99</v>
      </c>
      <c r="D107" s="24" t="s">
        <v>23</v>
      </c>
      <c r="E107" s="17">
        <v>6</v>
      </c>
      <c r="F107" s="26">
        <v>0</v>
      </c>
      <c r="G107" s="18">
        <v>0.3</v>
      </c>
      <c r="H107" s="18">
        <v>0.16</v>
      </c>
      <c r="I107" s="16">
        <f t="shared" si="5"/>
        <v>0</v>
      </c>
      <c r="J107" s="19">
        <v>0.1</v>
      </c>
      <c r="K107" s="20"/>
      <c r="L107" s="20"/>
      <c r="M107" s="23"/>
      <c r="N107" s="12">
        <f t="shared" si="6"/>
        <v>0</v>
      </c>
      <c r="O107" s="13">
        <f t="shared" si="8"/>
        <v>0</v>
      </c>
    </row>
    <row r="108" spans="1:15" x14ac:dyDescent="0.25">
      <c r="A108" t="s">
        <v>237</v>
      </c>
      <c r="B108" s="24">
        <v>21538</v>
      </c>
      <c r="C108" s="24" t="s">
        <v>256</v>
      </c>
      <c r="D108" s="24" t="s">
        <v>23</v>
      </c>
      <c r="E108" s="17">
        <v>6</v>
      </c>
      <c r="F108" s="26">
        <v>7176.9</v>
      </c>
      <c r="G108" s="18">
        <v>0.3</v>
      </c>
      <c r="H108" s="18">
        <v>0.16</v>
      </c>
      <c r="I108" s="16">
        <f t="shared" si="5"/>
        <v>10822.765199999998</v>
      </c>
      <c r="J108" s="19">
        <v>0.1</v>
      </c>
      <c r="K108" s="20"/>
      <c r="L108" s="20"/>
      <c r="M108" s="23"/>
      <c r="N108" s="12">
        <f t="shared" si="6"/>
        <v>9740.4886799999986</v>
      </c>
      <c r="O108" s="13">
        <f t="shared" si="8"/>
        <v>1623.4147799999998</v>
      </c>
    </row>
    <row r="109" spans="1:15" x14ac:dyDescent="0.25">
      <c r="A109" t="s">
        <v>237</v>
      </c>
      <c r="B109" s="24" t="s">
        <v>101</v>
      </c>
      <c r="C109" s="24" t="s">
        <v>102</v>
      </c>
      <c r="D109" s="24" t="s">
        <v>23</v>
      </c>
      <c r="E109" s="17">
        <v>6</v>
      </c>
      <c r="F109" s="26">
        <v>4268.76</v>
      </c>
      <c r="G109" s="18">
        <v>0.26500000000000001</v>
      </c>
      <c r="H109" s="18">
        <v>0.16</v>
      </c>
      <c r="I109" s="16">
        <f t="shared" si="5"/>
        <v>6263.9784239999999</v>
      </c>
      <c r="J109" s="19">
        <v>0.1</v>
      </c>
      <c r="K109" s="20"/>
      <c r="L109" s="20"/>
      <c r="M109" s="23"/>
      <c r="N109" s="12">
        <f t="shared" si="6"/>
        <v>5637.5805816000002</v>
      </c>
      <c r="O109" s="13">
        <f t="shared" si="8"/>
        <v>939.59676360000003</v>
      </c>
    </row>
    <row r="110" spans="1:15" x14ac:dyDescent="0.25">
      <c r="A110" t="s">
        <v>237</v>
      </c>
      <c r="B110" s="24" t="s">
        <v>103</v>
      </c>
      <c r="C110" s="24" t="s">
        <v>104</v>
      </c>
      <c r="D110" s="24" t="s">
        <v>23</v>
      </c>
      <c r="E110" s="17">
        <v>6</v>
      </c>
      <c r="F110" s="26">
        <v>4361.5199999999995</v>
      </c>
      <c r="G110" s="18">
        <v>0.3</v>
      </c>
      <c r="H110" s="18">
        <v>0.16</v>
      </c>
      <c r="I110" s="16">
        <f t="shared" si="5"/>
        <v>6577.1721599999992</v>
      </c>
      <c r="J110" s="19">
        <v>0.1</v>
      </c>
      <c r="K110" s="20"/>
      <c r="L110" s="20"/>
      <c r="M110" s="23"/>
      <c r="N110" s="12">
        <f t="shared" si="6"/>
        <v>5919.4549439999992</v>
      </c>
      <c r="O110" s="13">
        <f t="shared" si="8"/>
        <v>986.5758239999999</v>
      </c>
    </row>
    <row r="111" spans="1:15" x14ac:dyDescent="0.25">
      <c r="A111" t="s">
        <v>237</v>
      </c>
      <c r="B111" s="24">
        <v>19790</v>
      </c>
      <c r="C111" s="24" t="s">
        <v>257</v>
      </c>
      <c r="D111" s="24" t="s">
        <v>258</v>
      </c>
      <c r="E111" s="17">
        <v>6</v>
      </c>
      <c r="F111" s="26">
        <v>17238.46</v>
      </c>
      <c r="G111" s="18">
        <v>0.3</v>
      </c>
      <c r="H111" s="18">
        <v>0.16</v>
      </c>
      <c r="I111" s="16">
        <f t="shared" si="5"/>
        <v>25995.597679999999</v>
      </c>
      <c r="J111" s="19">
        <v>0.1</v>
      </c>
      <c r="K111" s="20"/>
      <c r="L111" s="20"/>
      <c r="M111" s="23"/>
      <c r="N111" s="12">
        <f t="shared" si="6"/>
        <v>23396.037912</v>
      </c>
      <c r="O111" s="13">
        <f t="shared" si="8"/>
        <v>3899.3396520000001</v>
      </c>
    </row>
    <row r="112" spans="1:15" x14ac:dyDescent="0.25">
      <c r="A112" t="s">
        <v>237</v>
      </c>
      <c r="B112" s="24">
        <v>36547</v>
      </c>
      <c r="C112" s="24" t="s">
        <v>271</v>
      </c>
      <c r="D112" s="24" t="s">
        <v>269</v>
      </c>
      <c r="E112" s="17">
        <v>6</v>
      </c>
      <c r="F112" s="26">
        <v>46800</v>
      </c>
      <c r="G112" s="18">
        <v>0.3</v>
      </c>
      <c r="H112" s="18">
        <v>0.16</v>
      </c>
      <c r="I112" s="16">
        <f t="shared" si="5"/>
        <v>70574.399999999994</v>
      </c>
      <c r="J112" s="19">
        <v>0.1</v>
      </c>
      <c r="K112" s="20"/>
      <c r="L112" s="20"/>
      <c r="M112" s="23"/>
      <c r="N112" s="12">
        <f t="shared" si="6"/>
        <v>63516.959999999999</v>
      </c>
      <c r="O112" s="13">
        <f t="shared" si="8"/>
        <v>10586.16</v>
      </c>
    </row>
    <row r="113" spans="1:15" x14ac:dyDescent="0.25">
      <c r="A113" t="s">
        <v>237</v>
      </c>
      <c r="B113" s="24" t="s">
        <v>166</v>
      </c>
      <c r="C113" s="24" t="s">
        <v>167</v>
      </c>
      <c r="D113" s="24" t="s">
        <v>23</v>
      </c>
      <c r="E113" s="17">
        <v>1</v>
      </c>
      <c r="F113" s="26">
        <v>0</v>
      </c>
      <c r="G113" s="18">
        <v>0.26500000000000001</v>
      </c>
      <c r="H113" s="18">
        <v>0.16</v>
      </c>
      <c r="I113" s="16">
        <f t="shared" si="5"/>
        <v>0</v>
      </c>
      <c r="J113" s="19">
        <v>0.1</v>
      </c>
      <c r="K113" s="20"/>
      <c r="L113" s="20"/>
      <c r="M113" s="23"/>
      <c r="N113" s="12">
        <f t="shared" si="6"/>
        <v>0</v>
      </c>
      <c r="O113" s="13">
        <f t="shared" si="8"/>
        <v>0</v>
      </c>
    </row>
    <row r="114" spans="1:15" x14ac:dyDescent="0.25">
      <c r="A114" t="s">
        <v>237</v>
      </c>
      <c r="B114" s="24" t="s">
        <v>34</v>
      </c>
      <c r="C114" s="24" t="s">
        <v>35</v>
      </c>
      <c r="D114" s="24" t="s">
        <v>23</v>
      </c>
      <c r="E114" s="17">
        <v>12</v>
      </c>
      <c r="F114" s="26">
        <v>0</v>
      </c>
      <c r="G114" s="18">
        <v>0.26500000000000001</v>
      </c>
      <c r="H114" s="18">
        <v>0.16</v>
      </c>
      <c r="I114" s="16">
        <f t="shared" si="5"/>
        <v>0</v>
      </c>
      <c r="J114" s="19">
        <v>0.1</v>
      </c>
      <c r="K114" s="20"/>
      <c r="L114" s="20"/>
      <c r="M114" s="23"/>
      <c r="N114" s="12">
        <f t="shared" si="6"/>
        <v>0</v>
      </c>
      <c r="O114" s="13">
        <f t="shared" si="8"/>
        <v>0</v>
      </c>
    </row>
    <row r="115" spans="1:15" x14ac:dyDescent="0.25">
      <c r="A115" t="s">
        <v>237</v>
      </c>
      <c r="B115" s="24" t="s">
        <v>43</v>
      </c>
      <c r="C115" s="24" t="s">
        <v>44</v>
      </c>
      <c r="D115" s="24" t="s">
        <v>23</v>
      </c>
      <c r="E115" s="17">
        <v>12</v>
      </c>
      <c r="F115" s="26">
        <v>0</v>
      </c>
      <c r="G115" s="18">
        <v>0.26500000000000001</v>
      </c>
      <c r="H115" s="18">
        <v>0.16</v>
      </c>
      <c r="I115" s="16">
        <f t="shared" si="5"/>
        <v>0</v>
      </c>
      <c r="J115" s="19">
        <v>0.1</v>
      </c>
      <c r="K115" s="20"/>
      <c r="L115" s="20"/>
      <c r="M115" s="23"/>
      <c r="N115" s="12">
        <f t="shared" si="6"/>
        <v>0</v>
      </c>
      <c r="O115" s="13">
        <f t="shared" si="8"/>
        <v>0</v>
      </c>
    </row>
    <row r="116" spans="1:15" x14ac:dyDescent="0.25">
      <c r="A116" t="s">
        <v>237</v>
      </c>
      <c r="B116" s="24" t="s">
        <v>37</v>
      </c>
      <c r="C116" s="24" t="s">
        <v>38</v>
      </c>
      <c r="D116" s="24" t="s">
        <v>23</v>
      </c>
      <c r="E116" s="17">
        <v>12</v>
      </c>
      <c r="F116" s="26">
        <v>0</v>
      </c>
      <c r="G116" s="18">
        <v>0.26500000000000001</v>
      </c>
      <c r="H116" s="18">
        <v>0.16</v>
      </c>
      <c r="I116" s="16">
        <f t="shared" si="5"/>
        <v>0</v>
      </c>
      <c r="J116" s="19">
        <v>0.1</v>
      </c>
      <c r="K116" s="20"/>
      <c r="L116" s="20"/>
      <c r="M116" s="23"/>
      <c r="N116" s="12">
        <f t="shared" si="6"/>
        <v>0</v>
      </c>
      <c r="O116" s="13">
        <f t="shared" si="8"/>
        <v>0</v>
      </c>
    </row>
    <row r="117" spans="1:15" x14ac:dyDescent="0.25">
      <c r="A117" t="s">
        <v>237</v>
      </c>
      <c r="B117" s="24" t="s">
        <v>64</v>
      </c>
      <c r="C117" s="24" t="s">
        <v>65</v>
      </c>
      <c r="D117" s="24" t="s">
        <v>23</v>
      </c>
      <c r="E117" s="17">
        <v>12</v>
      </c>
      <c r="F117" s="26">
        <v>0</v>
      </c>
      <c r="G117" s="18">
        <v>0.26500000000000001</v>
      </c>
      <c r="H117" s="18">
        <v>0.16</v>
      </c>
      <c r="I117" s="16">
        <f t="shared" si="5"/>
        <v>0</v>
      </c>
      <c r="J117" s="19">
        <v>0.1</v>
      </c>
      <c r="K117" s="20"/>
      <c r="L117" s="20"/>
      <c r="M117" s="23"/>
      <c r="N117" s="12">
        <f t="shared" si="6"/>
        <v>0</v>
      </c>
      <c r="O117" s="13">
        <f t="shared" si="8"/>
        <v>0</v>
      </c>
    </row>
    <row r="118" spans="1:15" x14ac:dyDescent="0.25">
      <c r="A118" t="s">
        <v>237</v>
      </c>
      <c r="B118" s="24" t="s">
        <v>155</v>
      </c>
      <c r="C118" s="24" t="s">
        <v>156</v>
      </c>
      <c r="D118" s="24" t="s">
        <v>23</v>
      </c>
      <c r="E118" s="17">
        <v>6</v>
      </c>
      <c r="F118" s="26">
        <v>1266.42</v>
      </c>
      <c r="G118" s="18">
        <v>0.26500000000000001</v>
      </c>
      <c r="H118" s="18">
        <v>0.16</v>
      </c>
      <c r="I118" s="16">
        <f t="shared" si="5"/>
        <v>1858.3447080000003</v>
      </c>
      <c r="J118" s="19">
        <v>0.1</v>
      </c>
      <c r="K118" s="20"/>
      <c r="L118" s="20"/>
      <c r="M118" s="23"/>
      <c r="N118" s="12">
        <f t="shared" si="6"/>
        <v>1672.5102372000003</v>
      </c>
      <c r="O118" s="13">
        <f t="shared" si="8"/>
        <v>278.75170620000006</v>
      </c>
    </row>
    <row r="119" spans="1:15" x14ac:dyDescent="0.25">
      <c r="A119" t="s">
        <v>237</v>
      </c>
      <c r="B119" s="24" t="s">
        <v>157</v>
      </c>
      <c r="C119" s="24" t="s">
        <v>158</v>
      </c>
      <c r="D119" s="24" t="s">
        <v>23</v>
      </c>
      <c r="E119" s="17">
        <v>6</v>
      </c>
      <c r="F119" s="26">
        <v>1873.5</v>
      </c>
      <c r="G119" s="18">
        <v>0.26500000000000001</v>
      </c>
      <c r="H119" s="18">
        <v>0.16</v>
      </c>
      <c r="I119" s="16">
        <f t="shared" si="5"/>
        <v>2749.1739000000002</v>
      </c>
      <c r="J119" s="19">
        <v>0.1</v>
      </c>
      <c r="K119" s="20"/>
      <c r="L119" s="20"/>
      <c r="M119" s="23"/>
      <c r="N119" s="12">
        <f t="shared" si="6"/>
        <v>2474.2565100000002</v>
      </c>
      <c r="O119" s="13">
        <f t="shared" si="8"/>
        <v>412.37608500000005</v>
      </c>
    </row>
    <row r="120" spans="1:15" x14ac:dyDescent="0.25">
      <c r="A120" t="s">
        <v>237</v>
      </c>
      <c r="B120" s="24" t="s">
        <v>66</v>
      </c>
      <c r="C120" s="24" t="s">
        <v>67</v>
      </c>
      <c r="D120" s="24" t="s">
        <v>23</v>
      </c>
      <c r="E120" s="17">
        <v>12</v>
      </c>
      <c r="F120" s="26">
        <v>2666.64</v>
      </c>
      <c r="G120" s="18">
        <v>0.53</v>
      </c>
      <c r="H120" s="18">
        <v>0.16</v>
      </c>
      <c r="I120" s="16">
        <f t="shared" si="5"/>
        <v>4732.7526719999996</v>
      </c>
      <c r="J120" s="19">
        <v>0.1</v>
      </c>
      <c r="K120" s="20"/>
      <c r="L120" s="20"/>
      <c r="M120" s="23"/>
      <c r="N120" s="12">
        <f t="shared" si="6"/>
        <v>4259.4774047999999</v>
      </c>
      <c r="O120" s="13">
        <f t="shared" si="8"/>
        <v>354.95645039999999</v>
      </c>
    </row>
    <row r="121" spans="1:15" x14ac:dyDescent="0.25">
      <c r="A121" t="s">
        <v>237</v>
      </c>
      <c r="B121" s="24">
        <v>36231</v>
      </c>
      <c r="C121" s="24" t="s">
        <v>270</v>
      </c>
      <c r="D121" s="24" t="s">
        <v>269</v>
      </c>
      <c r="E121" s="17">
        <v>12</v>
      </c>
      <c r="F121" s="26">
        <v>2117.64</v>
      </c>
      <c r="G121" s="18">
        <v>0.53</v>
      </c>
      <c r="H121" s="18">
        <v>0.16</v>
      </c>
      <c r="I121" s="16">
        <f t="shared" si="5"/>
        <v>3758.3874719999999</v>
      </c>
      <c r="J121" s="19">
        <v>0.1</v>
      </c>
      <c r="K121" s="20"/>
      <c r="L121" s="20"/>
      <c r="M121" s="23"/>
      <c r="N121" s="12">
        <f t="shared" si="6"/>
        <v>3382.5487247999999</v>
      </c>
      <c r="O121" s="13">
        <f t="shared" si="8"/>
        <v>281.87906040000001</v>
      </c>
    </row>
    <row r="122" spans="1:15" x14ac:dyDescent="0.25">
      <c r="A122" t="s">
        <v>237</v>
      </c>
      <c r="B122" s="24" t="s">
        <v>174</v>
      </c>
      <c r="C122" s="24" t="s">
        <v>175</v>
      </c>
      <c r="D122" s="24" t="s">
        <v>27</v>
      </c>
      <c r="E122" s="17">
        <v>6</v>
      </c>
      <c r="F122" s="26">
        <v>4666.68</v>
      </c>
      <c r="G122" s="18">
        <v>0.53</v>
      </c>
      <c r="H122" s="18">
        <v>0.16</v>
      </c>
      <c r="I122" s="16">
        <f t="shared" si="5"/>
        <v>8282.4236639999999</v>
      </c>
      <c r="J122" s="19">
        <v>0.1</v>
      </c>
      <c r="K122" s="20"/>
      <c r="L122" s="20"/>
      <c r="M122" s="23"/>
      <c r="N122" s="12">
        <f t="shared" si="6"/>
        <v>7454.1812976000001</v>
      </c>
      <c r="O122" s="13">
        <f t="shared" si="8"/>
        <v>1242.3635495999999</v>
      </c>
    </row>
    <row r="123" spans="1:15" x14ac:dyDescent="0.25">
      <c r="A123" t="s">
        <v>237</v>
      </c>
      <c r="B123" s="24" t="s">
        <v>176</v>
      </c>
      <c r="C123" s="24" t="s">
        <v>177</v>
      </c>
      <c r="D123" s="24" t="s">
        <v>27</v>
      </c>
      <c r="E123" s="17">
        <v>6</v>
      </c>
      <c r="F123" s="26">
        <v>16470.599999999999</v>
      </c>
      <c r="G123" s="18">
        <v>0.53</v>
      </c>
      <c r="H123" s="18">
        <v>0.16</v>
      </c>
      <c r="I123" s="16">
        <f t="shared" si="5"/>
        <v>29232.020879999996</v>
      </c>
      <c r="J123" s="19">
        <v>0.1</v>
      </c>
      <c r="K123" s="20"/>
      <c r="L123" s="20"/>
      <c r="M123" s="23"/>
      <c r="N123" s="12">
        <f t="shared" si="6"/>
        <v>26308.818791999998</v>
      </c>
      <c r="O123" s="13">
        <f t="shared" si="8"/>
        <v>4384.803132</v>
      </c>
    </row>
    <row r="124" spans="1:15" x14ac:dyDescent="0.25">
      <c r="A124" t="s">
        <v>237</v>
      </c>
      <c r="B124" s="24" t="s">
        <v>178</v>
      </c>
      <c r="C124" s="24" t="s">
        <v>179</v>
      </c>
      <c r="D124" s="24" t="s">
        <v>27</v>
      </c>
      <c r="E124" s="17">
        <v>6</v>
      </c>
      <c r="F124" s="26">
        <v>2862.75</v>
      </c>
      <c r="G124" s="18">
        <v>0.53</v>
      </c>
      <c r="H124" s="18">
        <v>0.16</v>
      </c>
      <c r="I124" s="16">
        <f t="shared" si="5"/>
        <v>5080.8086999999996</v>
      </c>
      <c r="J124" s="19">
        <v>0.1</v>
      </c>
      <c r="K124" s="20"/>
      <c r="L124" s="20"/>
      <c r="M124" s="23"/>
      <c r="N124" s="12">
        <f t="shared" si="6"/>
        <v>4572.7278299999998</v>
      </c>
      <c r="O124" s="13">
        <f t="shared" si="8"/>
        <v>762.12130500000001</v>
      </c>
    </row>
  </sheetData>
  <mergeCells count="9">
    <mergeCell ref="D4:E4"/>
    <mergeCell ref="I8:I9"/>
    <mergeCell ref="N8:O8"/>
    <mergeCell ref="A8:A9"/>
    <mergeCell ref="B8:B9"/>
    <mergeCell ref="C8:C9"/>
    <mergeCell ref="D8:D9"/>
    <mergeCell ref="E8:E9"/>
    <mergeCell ref="G8:H8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"/>
  <sheetViews>
    <sheetView showGridLines="0" zoomScaleNormal="100" workbookViewId="0">
      <selection activeCell="E14" sqref="E14"/>
    </sheetView>
  </sheetViews>
  <sheetFormatPr baseColWidth="10" defaultColWidth="11.42578125" defaultRowHeight="15" x14ac:dyDescent="0.25"/>
  <cols>
    <col min="2" max="2" width="11.42578125" style="23"/>
    <col min="4" max="5" width="11.42578125" style="23"/>
    <col min="6" max="6" width="11.42578125" style="1"/>
    <col min="10" max="13" width="11.42578125" style="23"/>
    <col min="15" max="17" width="11.42578125" style="23"/>
  </cols>
  <sheetData/>
  <pageMargins left="0.70866141732283472" right="0.51181102362204722" top="0.74803149606299213" bottom="0.74803149606299213" header="0.31496062992125984" footer="0.31496062992125984"/>
  <pageSetup paperSize="32767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P23"/>
  <sheetViews>
    <sheetView tabSelected="1" workbookViewId="0">
      <selection activeCell="F9" sqref="F9"/>
    </sheetView>
  </sheetViews>
  <sheetFormatPr baseColWidth="10" defaultRowHeight="15" x14ac:dyDescent="0.25"/>
  <cols>
    <col min="1" max="1" width="9.85546875" customWidth="1"/>
    <col min="2" max="2" width="10.28515625" customWidth="1"/>
    <col min="3" max="3" width="23" customWidth="1"/>
    <col min="4" max="4" width="8" customWidth="1"/>
    <col min="5" max="5" width="7.85546875" customWidth="1"/>
    <col min="10" max="13" width="0" hidden="1" customWidth="1"/>
    <col min="16" max="16" width="23.5703125" customWidth="1"/>
  </cols>
  <sheetData>
    <row r="4" spans="1:16" x14ac:dyDescent="0.25">
      <c r="A4" s="43" t="s">
        <v>236</v>
      </c>
      <c r="B4" s="45" t="s">
        <v>18</v>
      </c>
      <c r="C4" s="47" t="s">
        <v>0</v>
      </c>
      <c r="D4" s="47" t="s">
        <v>2</v>
      </c>
      <c r="E4" s="47" t="s">
        <v>1</v>
      </c>
      <c r="F4" s="22" t="s">
        <v>15</v>
      </c>
      <c r="G4" s="49" t="s">
        <v>17</v>
      </c>
      <c r="H4" s="49"/>
      <c r="I4" s="39" t="s">
        <v>5</v>
      </c>
      <c r="J4" s="10" t="s">
        <v>13</v>
      </c>
      <c r="K4" s="10" t="s">
        <v>13</v>
      </c>
      <c r="L4" s="10" t="s">
        <v>13</v>
      </c>
      <c r="M4" s="10" t="s">
        <v>13</v>
      </c>
      <c r="N4" s="41" t="s">
        <v>14</v>
      </c>
      <c r="O4" s="42"/>
    </row>
    <row r="5" spans="1:16" x14ac:dyDescent="0.25">
      <c r="A5" s="44"/>
      <c r="B5" s="46"/>
      <c r="C5" s="48"/>
      <c r="D5" s="48"/>
      <c r="E5" s="48"/>
      <c r="F5" s="5" t="s">
        <v>16</v>
      </c>
      <c r="G5" s="4" t="s">
        <v>3</v>
      </c>
      <c r="H5" s="4" t="s">
        <v>4</v>
      </c>
      <c r="I5" s="40"/>
      <c r="J5" s="6">
        <v>1</v>
      </c>
      <c r="K5" s="4">
        <v>2</v>
      </c>
      <c r="L5" s="7">
        <v>3</v>
      </c>
      <c r="M5" s="7">
        <v>4</v>
      </c>
      <c r="N5" s="4" t="s">
        <v>6</v>
      </c>
      <c r="O5" s="11" t="s">
        <v>7</v>
      </c>
    </row>
    <row r="6" spans="1:16" x14ac:dyDescent="0.25">
      <c r="A6" t="s">
        <v>237</v>
      </c>
      <c r="C6" t="s">
        <v>263</v>
      </c>
      <c r="D6" t="s">
        <v>264</v>
      </c>
      <c r="E6">
        <v>12</v>
      </c>
      <c r="F6" s="29">
        <v>8538.42</v>
      </c>
      <c r="G6" s="30">
        <v>0.3</v>
      </c>
      <c r="H6" s="30">
        <v>0.16</v>
      </c>
      <c r="I6">
        <v>12875.93736</v>
      </c>
      <c r="J6">
        <v>0.1</v>
      </c>
      <c r="N6" s="12">
        <v>11588.343624000001</v>
      </c>
      <c r="O6" s="13">
        <v>965.69530200000008</v>
      </c>
    </row>
    <row r="7" spans="1:16" x14ac:dyDescent="0.25">
      <c r="F7" s="29"/>
      <c r="G7" s="30"/>
      <c r="H7" s="30"/>
      <c r="N7" s="36"/>
      <c r="O7" s="37"/>
    </row>
    <row r="8" spans="1:16" x14ac:dyDescent="0.25">
      <c r="F8" s="29"/>
      <c r="G8" s="30"/>
      <c r="H8" s="30"/>
      <c r="N8" s="36"/>
      <c r="O8" s="37"/>
    </row>
    <row r="9" spans="1:16" x14ac:dyDescent="0.25">
      <c r="F9" s="29"/>
      <c r="G9" s="30"/>
      <c r="H9" s="30"/>
      <c r="N9" s="36"/>
      <c r="O9" s="37"/>
    </row>
    <row r="10" spans="1:16" x14ac:dyDescent="0.25">
      <c r="F10" s="29"/>
      <c r="G10" s="30"/>
      <c r="H10" s="30"/>
      <c r="N10" s="36"/>
      <c r="O10" s="37"/>
    </row>
    <row r="11" spans="1:16" x14ac:dyDescent="0.25">
      <c r="F11" s="29"/>
      <c r="G11" s="30"/>
      <c r="H11" s="30"/>
      <c r="N11" s="36"/>
      <c r="O11" s="37"/>
    </row>
    <row r="14" spans="1:16" x14ac:dyDescent="0.25">
      <c r="A14" s="43" t="s">
        <v>236</v>
      </c>
      <c r="B14" s="45" t="s">
        <v>18</v>
      </c>
      <c r="C14" s="47" t="s">
        <v>0</v>
      </c>
      <c r="D14" s="47" t="s">
        <v>2</v>
      </c>
      <c r="E14" s="47" t="s">
        <v>1</v>
      </c>
      <c r="F14" s="22" t="s">
        <v>15</v>
      </c>
      <c r="G14" s="49" t="s">
        <v>17</v>
      </c>
      <c r="H14" s="49"/>
      <c r="I14" s="39" t="s">
        <v>5</v>
      </c>
      <c r="J14" s="10" t="s">
        <v>13</v>
      </c>
      <c r="K14" s="10" t="s">
        <v>13</v>
      </c>
      <c r="L14" s="10" t="s">
        <v>13</v>
      </c>
      <c r="M14" s="10" t="s">
        <v>13</v>
      </c>
      <c r="N14" s="41" t="s">
        <v>14</v>
      </c>
      <c r="O14" s="42"/>
      <c r="P14" s="39" t="s">
        <v>281</v>
      </c>
    </row>
    <row r="15" spans="1:16" x14ac:dyDescent="0.25">
      <c r="A15" s="44"/>
      <c r="B15" s="46"/>
      <c r="C15" s="48"/>
      <c r="D15" s="48"/>
      <c r="E15" s="48"/>
      <c r="F15" s="5" t="s">
        <v>16</v>
      </c>
      <c r="G15" s="4" t="s">
        <v>3</v>
      </c>
      <c r="H15" s="4" t="s">
        <v>4</v>
      </c>
      <c r="I15" s="40"/>
      <c r="J15" s="6">
        <v>1</v>
      </c>
      <c r="K15" s="4">
        <v>2</v>
      </c>
      <c r="L15" s="7">
        <v>3</v>
      </c>
      <c r="M15" s="7">
        <v>4</v>
      </c>
      <c r="N15" s="4" t="s">
        <v>6</v>
      </c>
      <c r="O15" s="11" t="s">
        <v>7</v>
      </c>
      <c r="P15" s="40"/>
    </row>
    <row r="16" spans="1:16" x14ac:dyDescent="0.25">
      <c r="A16" t="s">
        <v>237</v>
      </c>
      <c r="B16" s="24">
        <v>25624</v>
      </c>
      <c r="C16" s="24" t="s">
        <v>278</v>
      </c>
      <c r="D16" s="24" t="s">
        <v>269</v>
      </c>
      <c r="E16" s="17">
        <v>6</v>
      </c>
      <c r="F16" s="26">
        <v>5815.38</v>
      </c>
      <c r="G16" s="18">
        <v>0.3</v>
      </c>
      <c r="H16" s="18">
        <v>0.16</v>
      </c>
      <c r="I16" s="16">
        <f t="shared" ref="I16:I23" si="0">F16*(1+G16)*(1+H16)</f>
        <v>8769.5930399999997</v>
      </c>
      <c r="J16" s="19"/>
      <c r="K16" s="20"/>
      <c r="L16" s="20"/>
      <c r="M16" s="23"/>
      <c r="N16" s="12">
        <f>I16*0.9</f>
        <v>7892.6337359999998</v>
      </c>
      <c r="O16" s="13">
        <f>N16/6</f>
        <v>1315.438956</v>
      </c>
      <c r="P16" s="32">
        <v>7497.99</v>
      </c>
    </row>
    <row r="17" spans="1:16" x14ac:dyDescent="0.25">
      <c r="A17" t="s">
        <v>237</v>
      </c>
      <c r="B17" s="24"/>
      <c r="C17" s="24" t="s">
        <v>279</v>
      </c>
      <c r="D17" s="24" t="s">
        <v>280</v>
      </c>
      <c r="E17" s="17">
        <v>6</v>
      </c>
      <c r="F17" s="26">
        <v>10061.52</v>
      </c>
      <c r="G17" s="18">
        <v>0.3</v>
      </c>
      <c r="H17" s="18">
        <v>0.16</v>
      </c>
      <c r="I17" s="16">
        <f t="shared" si="0"/>
        <v>15172.77216</v>
      </c>
      <c r="J17" s="19"/>
      <c r="K17" s="20"/>
      <c r="L17" s="20"/>
      <c r="M17" s="23"/>
      <c r="N17" s="12">
        <f>I17*0.9</f>
        <v>13655.494944</v>
      </c>
      <c r="O17" s="13">
        <f>N17/6</f>
        <v>2275.9158240000002</v>
      </c>
      <c r="P17" s="31">
        <v>12972.71</v>
      </c>
    </row>
    <row r="18" spans="1:16" x14ac:dyDescent="0.25">
      <c r="A18" s="43" t="s">
        <v>236</v>
      </c>
      <c r="B18" s="45" t="s">
        <v>18</v>
      </c>
      <c r="C18" s="47" t="s">
        <v>0</v>
      </c>
      <c r="D18" s="47" t="s">
        <v>2</v>
      </c>
      <c r="E18" s="47" t="s">
        <v>1</v>
      </c>
      <c r="F18" s="22" t="s">
        <v>15</v>
      </c>
      <c r="G18" s="49" t="s">
        <v>17</v>
      </c>
      <c r="H18" s="49"/>
      <c r="I18" s="39" t="s">
        <v>5</v>
      </c>
      <c r="J18" s="10" t="s">
        <v>13</v>
      </c>
      <c r="K18" s="10" t="s">
        <v>13</v>
      </c>
      <c r="L18" s="10" t="s">
        <v>13</v>
      </c>
      <c r="M18" s="10" t="s">
        <v>13</v>
      </c>
      <c r="N18" s="41" t="s">
        <v>14</v>
      </c>
      <c r="O18" s="42"/>
      <c r="P18" s="39" t="s">
        <v>282</v>
      </c>
    </row>
    <row r="19" spans="1:16" x14ac:dyDescent="0.25">
      <c r="A19" s="44"/>
      <c r="B19" s="46"/>
      <c r="C19" s="48"/>
      <c r="D19" s="48"/>
      <c r="E19" s="48"/>
      <c r="F19" s="5" t="s">
        <v>16</v>
      </c>
      <c r="G19" s="4" t="s">
        <v>3</v>
      </c>
      <c r="H19" s="4" t="s">
        <v>4</v>
      </c>
      <c r="I19" s="40"/>
      <c r="J19" s="6">
        <v>1</v>
      </c>
      <c r="K19" s="4">
        <v>2</v>
      </c>
      <c r="L19" s="7">
        <v>3</v>
      </c>
      <c r="M19" s="7">
        <v>4</v>
      </c>
      <c r="N19" s="4" t="s">
        <v>6</v>
      </c>
      <c r="O19" s="11" t="s">
        <v>7</v>
      </c>
      <c r="P19" s="40"/>
    </row>
    <row r="20" spans="1:16" x14ac:dyDescent="0.25">
      <c r="A20" t="s">
        <v>237</v>
      </c>
      <c r="B20" s="24">
        <v>19790</v>
      </c>
      <c r="C20" s="24" t="s">
        <v>257</v>
      </c>
      <c r="D20" s="24" t="s">
        <v>258</v>
      </c>
      <c r="E20" s="17">
        <v>6</v>
      </c>
      <c r="F20" s="26">
        <v>17238.46</v>
      </c>
      <c r="G20" s="18">
        <v>0.3</v>
      </c>
      <c r="H20" s="18">
        <v>0.16</v>
      </c>
      <c r="I20" s="16">
        <f t="shared" si="0"/>
        <v>25995.597679999999</v>
      </c>
      <c r="J20" s="19">
        <v>0.1</v>
      </c>
      <c r="K20" s="20"/>
      <c r="L20" s="20"/>
      <c r="M20" s="23"/>
      <c r="N20" s="12">
        <f t="shared" ref="N20:N23" si="1">I20*(1-J20)*(1-K20)*(1-L20)</f>
        <v>23396.037912</v>
      </c>
      <c r="O20" s="13">
        <f t="shared" ref="O20:O23" si="2">N20/E20</f>
        <v>3899.3396520000001</v>
      </c>
      <c r="P20" s="33">
        <v>22694.15</v>
      </c>
    </row>
    <row r="21" spans="1:16" x14ac:dyDescent="0.25">
      <c r="A21" t="s">
        <v>237</v>
      </c>
      <c r="B21" s="24">
        <v>36547</v>
      </c>
      <c r="C21" s="24" t="s">
        <v>271</v>
      </c>
      <c r="D21" s="24" t="s">
        <v>269</v>
      </c>
      <c r="E21" s="17">
        <v>6</v>
      </c>
      <c r="F21" s="26">
        <v>46800</v>
      </c>
      <c r="G21" s="18">
        <v>0.3</v>
      </c>
      <c r="H21" s="18">
        <v>0.16</v>
      </c>
      <c r="I21" s="16">
        <f t="shared" si="0"/>
        <v>70574.399999999994</v>
      </c>
      <c r="J21" s="19">
        <v>0.1</v>
      </c>
      <c r="K21" s="20"/>
      <c r="L21" s="20"/>
      <c r="M21" s="23"/>
      <c r="N21" s="12">
        <f t="shared" si="1"/>
        <v>63516.959999999999</v>
      </c>
      <c r="O21" s="13">
        <f t="shared" si="2"/>
        <v>10586.16</v>
      </c>
      <c r="P21" s="34">
        <v>61611.45</v>
      </c>
    </row>
    <row r="22" spans="1:16" x14ac:dyDescent="0.25">
      <c r="A22" t="s">
        <v>237</v>
      </c>
      <c r="B22" s="24">
        <v>21538</v>
      </c>
      <c r="C22" s="24" t="s">
        <v>256</v>
      </c>
      <c r="D22" s="24" t="s">
        <v>23</v>
      </c>
      <c r="E22" s="17">
        <v>6</v>
      </c>
      <c r="F22" s="26">
        <v>7176.9</v>
      </c>
      <c r="G22" s="18">
        <v>0.3</v>
      </c>
      <c r="H22" s="18">
        <v>0.16</v>
      </c>
      <c r="I22" s="16">
        <f t="shared" si="0"/>
        <v>10822.765199999998</v>
      </c>
      <c r="J22" s="19">
        <v>0.1</v>
      </c>
      <c r="K22" s="20"/>
      <c r="L22" s="20"/>
      <c r="M22" s="23"/>
      <c r="N22" s="12">
        <f t="shared" si="1"/>
        <v>9740.4886799999986</v>
      </c>
      <c r="O22" s="13">
        <f t="shared" si="2"/>
        <v>1623.4147799999998</v>
      </c>
      <c r="P22" s="34">
        <v>9448.27</v>
      </c>
    </row>
    <row r="23" spans="1:16" x14ac:dyDescent="0.25">
      <c r="A23" t="s">
        <v>237</v>
      </c>
      <c r="B23" s="24">
        <v>21313</v>
      </c>
      <c r="C23" s="24" t="s">
        <v>246</v>
      </c>
      <c r="D23" s="24" t="s">
        <v>23</v>
      </c>
      <c r="E23" s="17">
        <v>6</v>
      </c>
      <c r="F23" s="26">
        <v>9900</v>
      </c>
      <c r="G23" s="18">
        <v>0.3</v>
      </c>
      <c r="H23" s="18">
        <v>0.16</v>
      </c>
      <c r="I23" s="16">
        <f t="shared" si="0"/>
        <v>14929.199999999999</v>
      </c>
      <c r="J23" s="19">
        <v>0.1</v>
      </c>
      <c r="K23" s="20"/>
      <c r="L23" s="20"/>
      <c r="M23" s="23"/>
      <c r="N23" s="12">
        <f t="shared" si="1"/>
        <v>13436.279999999999</v>
      </c>
      <c r="O23" s="13">
        <f t="shared" si="2"/>
        <v>2239.3799999999997</v>
      </c>
      <c r="P23" s="35">
        <v>13003.19</v>
      </c>
    </row>
  </sheetData>
  <mergeCells count="26">
    <mergeCell ref="D14:D15"/>
    <mergeCell ref="E14:E15"/>
    <mergeCell ref="G4:H4"/>
    <mergeCell ref="I4:I5"/>
    <mergeCell ref="N4:O4"/>
    <mergeCell ref="A4:A5"/>
    <mergeCell ref="B4:B5"/>
    <mergeCell ref="C4:C5"/>
    <mergeCell ref="D4:D5"/>
    <mergeCell ref="E4:E5"/>
    <mergeCell ref="P14:P15"/>
    <mergeCell ref="A18:A19"/>
    <mergeCell ref="B18:B19"/>
    <mergeCell ref="C18:C19"/>
    <mergeCell ref="D18:D19"/>
    <mergeCell ref="E18:E19"/>
    <mergeCell ref="G18:H18"/>
    <mergeCell ref="I18:I19"/>
    <mergeCell ref="N18:O18"/>
    <mergeCell ref="P18:P19"/>
    <mergeCell ref="G14:H14"/>
    <mergeCell ref="I14:I15"/>
    <mergeCell ref="N14:O14"/>
    <mergeCell ref="A14:A15"/>
    <mergeCell ref="B14:B15"/>
    <mergeCell ref="C14:C15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14"/>
  <sheetViews>
    <sheetView workbookViewId="0">
      <selection activeCell="P7" sqref="P7"/>
    </sheetView>
  </sheetViews>
  <sheetFormatPr baseColWidth="10" defaultRowHeight="15" x14ac:dyDescent="0.25"/>
  <cols>
    <col min="3" max="3" width="40.42578125" customWidth="1"/>
    <col min="11" max="13" width="0" hidden="1" customWidth="1"/>
  </cols>
  <sheetData>
    <row r="2" spans="1:15" x14ac:dyDescent="0.25">
      <c r="C2" s="27" t="s">
        <v>277</v>
      </c>
    </row>
    <row r="5" spans="1:15" x14ac:dyDescent="0.25">
      <c r="A5" s="43" t="s">
        <v>236</v>
      </c>
      <c r="B5" s="45" t="s">
        <v>18</v>
      </c>
      <c r="C5" s="47" t="s">
        <v>0</v>
      </c>
      <c r="D5" s="47" t="s">
        <v>2</v>
      </c>
      <c r="E5" s="47" t="s">
        <v>1</v>
      </c>
      <c r="F5" s="22" t="s">
        <v>15</v>
      </c>
      <c r="G5" s="49" t="s">
        <v>17</v>
      </c>
      <c r="H5" s="49"/>
      <c r="I5" s="39" t="s">
        <v>5</v>
      </c>
      <c r="J5" s="10" t="s">
        <v>13</v>
      </c>
      <c r="K5" s="10" t="s">
        <v>13</v>
      </c>
      <c r="L5" s="10" t="s">
        <v>13</v>
      </c>
      <c r="M5" s="10" t="s">
        <v>13</v>
      </c>
      <c r="N5" s="41" t="s">
        <v>14</v>
      </c>
      <c r="O5" s="42"/>
    </row>
    <row r="6" spans="1:15" x14ac:dyDescent="0.25">
      <c r="A6" s="44"/>
      <c r="B6" s="46"/>
      <c r="C6" s="48"/>
      <c r="D6" s="48"/>
      <c r="E6" s="48"/>
      <c r="F6" s="5" t="s">
        <v>16</v>
      </c>
      <c r="G6" s="4" t="s">
        <v>3</v>
      </c>
      <c r="H6" s="4" t="s">
        <v>4</v>
      </c>
      <c r="I6" s="40"/>
      <c r="J6" s="6">
        <v>1</v>
      </c>
      <c r="K6" s="4">
        <v>2</v>
      </c>
      <c r="L6" s="7">
        <v>3</v>
      </c>
      <c r="M6" s="7">
        <v>4</v>
      </c>
      <c r="N6" s="4" t="s">
        <v>6</v>
      </c>
      <c r="O6" s="11" t="s">
        <v>7</v>
      </c>
    </row>
    <row r="7" spans="1:15" x14ac:dyDescent="0.25">
      <c r="A7" t="s">
        <v>238</v>
      </c>
      <c r="B7" s="24" t="s">
        <v>74</v>
      </c>
      <c r="C7" s="24" t="s">
        <v>75</v>
      </c>
      <c r="D7" s="24" t="s">
        <v>76</v>
      </c>
      <c r="E7" s="17">
        <v>12</v>
      </c>
      <c r="F7" s="2">
        <v>711.59999999999991</v>
      </c>
      <c r="G7" s="18"/>
      <c r="H7" s="18"/>
      <c r="I7" s="16">
        <f t="shared" ref="I7:I13" si="0">F7*(1+G7)*(1+H7)</f>
        <v>711.59999999999991</v>
      </c>
      <c r="J7" s="19">
        <v>0.1</v>
      </c>
      <c r="K7" s="20"/>
      <c r="L7" s="20"/>
      <c r="M7" s="23"/>
      <c r="N7" s="12">
        <f t="shared" ref="N7:N14" si="1">I7*(1-J7)*(1-K7)*(1-L7)</f>
        <v>640.43999999999994</v>
      </c>
      <c r="O7" s="13">
        <f t="shared" ref="O7:O14" si="2">N7/E7</f>
        <v>53.37</v>
      </c>
    </row>
    <row r="8" spans="1:15" x14ac:dyDescent="0.25">
      <c r="A8" t="s">
        <v>238</v>
      </c>
      <c r="B8" s="24" t="s">
        <v>228</v>
      </c>
      <c r="C8" s="24" t="s">
        <v>143</v>
      </c>
      <c r="D8" s="24" t="s">
        <v>51</v>
      </c>
      <c r="E8" s="17">
        <v>12</v>
      </c>
      <c r="F8" s="2">
        <v>964.80000000000007</v>
      </c>
      <c r="G8" s="18"/>
      <c r="H8" s="18"/>
      <c r="I8" s="16">
        <f t="shared" si="0"/>
        <v>964.80000000000007</v>
      </c>
      <c r="J8" s="19">
        <v>0.1</v>
      </c>
      <c r="K8" s="20"/>
      <c r="L8" s="20"/>
      <c r="M8" s="23"/>
      <c r="N8" s="12">
        <f t="shared" si="1"/>
        <v>868.32</v>
      </c>
      <c r="O8" s="13">
        <f t="shared" si="2"/>
        <v>72.36</v>
      </c>
    </row>
    <row r="9" spans="1:15" x14ac:dyDescent="0.25">
      <c r="A9" t="s">
        <v>238</v>
      </c>
      <c r="B9" s="24" t="s">
        <v>153</v>
      </c>
      <c r="C9" s="24" t="s">
        <v>154</v>
      </c>
      <c r="D9" s="24" t="s">
        <v>33</v>
      </c>
      <c r="E9" s="17">
        <v>4</v>
      </c>
      <c r="F9" s="2">
        <v>872.4</v>
      </c>
      <c r="G9" s="18"/>
      <c r="H9" s="18">
        <v>0.16</v>
      </c>
      <c r="I9" s="16">
        <f t="shared" si="0"/>
        <v>1011.9839999999999</v>
      </c>
      <c r="J9" s="19">
        <v>0.1</v>
      </c>
      <c r="K9" s="20"/>
      <c r="L9" s="20"/>
      <c r="M9" s="23"/>
      <c r="N9" s="12">
        <f t="shared" si="1"/>
        <v>910.78559999999993</v>
      </c>
      <c r="O9" s="13">
        <f t="shared" si="2"/>
        <v>227.69639999999998</v>
      </c>
    </row>
    <row r="10" spans="1:15" x14ac:dyDescent="0.25">
      <c r="A10" t="s">
        <v>238</v>
      </c>
      <c r="B10" s="24" t="s">
        <v>126</v>
      </c>
      <c r="C10" s="24" t="s">
        <v>127</v>
      </c>
      <c r="D10" s="24" t="s">
        <v>76</v>
      </c>
      <c r="E10" s="17">
        <v>12</v>
      </c>
      <c r="F10" s="2">
        <v>596.16</v>
      </c>
      <c r="G10" s="18"/>
      <c r="H10" s="18"/>
      <c r="I10" s="16">
        <f t="shared" si="0"/>
        <v>596.16</v>
      </c>
      <c r="J10" s="19">
        <v>0.1</v>
      </c>
      <c r="K10" s="20"/>
      <c r="L10" s="20"/>
      <c r="M10" s="23"/>
      <c r="N10" s="12">
        <f t="shared" si="1"/>
        <v>536.54399999999998</v>
      </c>
      <c r="O10" s="13">
        <f t="shared" si="2"/>
        <v>44.711999999999996</v>
      </c>
    </row>
    <row r="11" spans="1:15" x14ac:dyDescent="0.25">
      <c r="A11" t="s">
        <v>238</v>
      </c>
      <c r="B11" s="24" t="s">
        <v>227</v>
      </c>
      <c r="C11" s="24" t="s">
        <v>56</v>
      </c>
      <c r="D11" s="24" t="s">
        <v>33</v>
      </c>
      <c r="E11" s="17">
        <v>12</v>
      </c>
      <c r="F11" s="2">
        <v>606</v>
      </c>
      <c r="G11" s="18"/>
      <c r="H11" s="18"/>
      <c r="I11" s="16">
        <f t="shared" si="0"/>
        <v>606</v>
      </c>
      <c r="J11" s="19">
        <v>0.1</v>
      </c>
      <c r="K11" s="20"/>
      <c r="L11" s="20"/>
      <c r="M11" s="23"/>
      <c r="N11" s="12">
        <f t="shared" si="1"/>
        <v>545.4</v>
      </c>
      <c r="O11" s="13">
        <f t="shared" si="2"/>
        <v>45.449999999999996</v>
      </c>
    </row>
    <row r="12" spans="1:15" x14ac:dyDescent="0.25">
      <c r="A12" t="s">
        <v>238</v>
      </c>
      <c r="B12" s="24" t="s">
        <v>225</v>
      </c>
      <c r="C12" s="24" t="s">
        <v>226</v>
      </c>
      <c r="D12" s="24" t="s">
        <v>33</v>
      </c>
      <c r="E12" s="17">
        <v>12</v>
      </c>
      <c r="F12" s="2">
        <v>606</v>
      </c>
      <c r="G12" s="18"/>
      <c r="H12" s="18"/>
      <c r="I12" s="16">
        <f t="shared" si="0"/>
        <v>606</v>
      </c>
      <c r="J12" s="19">
        <v>0.1</v>
      </c>
      <c r="K12" s="20"/>
      <c r="L12" s="20"/>
      <c r="M12" s="23"/>
      <c r="N12" s="12">
        <f t="shared" si="1"/>
        <v>545.4</v>
      </c>
      <c r="O12" s="13">
        <f t="shared" si="2"/>
        <v>45.449999999999996</v>
      </c>
    </row>
    <row r="13" spans="1:15" x14ac:dyDescent="0.25">
      <c r="A13" t="s">
        <v>238</v>
      </c>
      <c r="B13" s="24" t="s">
        <v>223</v>
      </c>
      <c r="C13" s="24" t="s">
        <v>224</v>
      </c>
      <c r="D13" s="24" t="s">
        <v>33</v>
      </c>
      <c r="E13" s="17">
        <v>12</v>
      </c>
      <c r="F13" s="2">
        <v>606</v>
      </c>
      <c r="G13" s="18"/>
      <c r="H13" s="18"/>
      <c r="I13" s="16">
        <f t="shared" si="0"/>
        <v>606</v>
      </c>
      <c r="J13" s="19">
        <v>0.1</v>
      </c>
      <c r="K13" s="20"/>
      <c r="L13" s="20"/>
      <c r="M13" s="23"/>
      <c r="N13" s="12">
        <f t="shared" si="1"/>
        <v>545.4</v>
      </c>
      <c r="O13" s="13">
        <f t="shared" si="2"/>
        <v>45.449999999999996</v>
      </c>
    </row>
    <row r="14" spans="1:15" x14ac:dyDescent="0.25">
      <c r="A14" t="s">
        <v>238</v>
      </c>
      <c r="B14" s="24" t="s">
        <v>120</v>
      </c>
      <c r="C14" s="24" t="s">
        <v>121</v>
      </c>
      <c r="D14" s="24" t="s">
        <v>24</v>
      </c>
      <c r="E14" s="17">
        <v>12</v>
      </c>
      <c r="F14" s="2">
        <v>1360.8</v>
      </c>
      <c r="G14" s="18"/>
      <c r="H14" s="18"/>
      <c r="I14" s="16">
        <v>1360.8</v>
      </c>
      <c r="J14" s="19">
        <v>0.1</v>
      </c>
      <c r="K14" s="20"/>
      <c r="L14" s="23"/>
      <c r="M14" s="23"/>
      <c r="N14" s="12">
        <f t="shared" si="1"/>
        <v>1224.72</v>
      </c>
      <c r="O14" s="13">
        <f t="shared" si="2"/>
        <v>102.06</v>
      </c>
    </row>
  </sheetData>
  <mergeCells count="8">
    <mergeCell ref="G5:H5"/>
    <mergeCell ref="I5:I6"/>
    <mergeCell ref="N5:O5"/>
    <mergeCell ref="A5:A6"/>
    <mergeCell ref="B5:B6"/>
    <mergeCell ref="C5:C6"/>
    <mergeCell ref="D5:D6"/>
    <mergeCell ref="E5:E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11"/>
  <sheetViews>
    <sheetView showGridLines="0" zoomScaleNormal="100" workbookViewId="0">
      <selection activeCell="F7" sqref="F7"/>
    </sheetView>
  </sheetViews>
  <sheetFormatPr baseColWidth="10" defaultColWidth="11.42578125" defaultRowHeight="15" x14ac:dyDescent="0.25"/>
  <cols>
    <col min="1" max="1" width="12.42578125" bestFit="1" customWidth="1"/>
    <col min="2" max="2" width="10.140625" style="23" customWidth="1"/>
    <col min="3" max="3" width="38.85546875" bestFit="1" customWidth="1"/>
    <col min="4" max="4" width="7.140625" style="23" customWidth="1"/>
    <col min="5" max="5" width="7.85546875" style="23" customWidth="1"/>
    <col min="6" max="6" width="14" style="1" customWidth="1"/>
    <col min="7" max="8" width="10.42578125" customWidth="1"/>
    <col min="9" max="9" width="11.42578125" customWidth="1"/>
    <col min="10" max="10" width="13.7109375" style="23" customWidth="1"/>
    <col min="11" max="13" width="12.28515625" style="23" customWidth="1"/>
    <col min="14" max="14" width="11.42578125" customWidth="1"/>
    <col min="15" max="15" width="11.42578125" style="23" customWidth="1"/>
    <col min="16" max="16" width="13.140625" style="23" customWidth="1"/>
    <col min="17" max="17" width="11.85546875" style="23" customWidth="1"/>
    <col min="18" max="20" width="14.42578125" hidden="1" customWidth="1"/>
    <col min="21" max="24" width="11.42578125" hidden="1" customWidth="1"/>
    <col min="25" max="26" width="11.85546875" hidden="1" customWidth="1"/>
    <col min="27" max="28" width="11.42578125" hidden="1" customWidth="1"/>
    <col min="29" max="39" width="0" hidden="1" customWidth="1"/>
  </cols>
  <sheetData>
    <row r="1" spans="1:28" x14ac:dyDescent="0.25">
      <c r="M1"/>
      <c r="O1" s="9" t="s">
        <v>20</v>
      </c>
      <c r="P1" s="52" t="s">
        <v>240</v>
      </c>
      <c r="Q1" s="52"/>
    </row>
    <row r="2" spans="1:28" ht="19.5" customHeight="1" x14ac:dyDescent="0.25">
      <c r="D2"/>
      <c r="E2"/>
      <c r="F2"/>
      <c r="J2"/>
      <c r="K2"/>
      <c r="L2"/>
      <c r="M2"/>
      <c r="O2" s="9" t="s">
        <v>21</v>
      </c>
      <c r="P2" s="53" t="s">
        <v>241</v>
      </c>
      <c r="Q2" s="53"/>
    </row>
    <row r="3" spans="1:28" ht="29.25" customHeight="1" x14ac:dyDescent="0.45">
      <c r="B3" s="54" t="s">
        <v>239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8" ht="27" customHeight="1" x14ac:dyDescent="0.45">
      <c r="B4" s="54" t="s">
        <v>19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8" x14ac:dyDescent="0.25">
      <c r="A5" s="45" t="s">
        <v>236</v>
      </c>
      <c r="B5" s="45" t="s">
        <v>18</v>
      </c>
      <c r="C5" s="47" t="s">
        <v>0</v>
      </c>
      <c r="D5" s="47" t="s">
        <v>2</v>
      </c>
      <c r="E5" s="47" t="s">
        <v>1</v>
      </c>
      <c r="F5" s="22" t="s">
        <v>15</v>
      </c>
      <c r="G5" s="49" t="s">
        <v>17</v>
      </c>
      <c r="H5" s="49"/>
      <c r="I5" s="39" t="s">
        <v>5</v>
      </c>
      <c r="J5" s="10" t="s">
        <v>13</v>
      </c>
      <c r="K5" s="10" t="s">
        <v>13</v>
      </c>
      <c r="L5" s="10" t="s">
        <v>13</v>
      </c>
      <c r="M5" s="10" t="s">
        <v>13</v>
      </c>
      <c r="N5" s="41" t="s">
        <v>14</v>
      </c>
      <c r="O5" s="42"/>
      <c r="P5" s="50" t="s">
        <v>26</v>
      </c>
      <c r="Q5" s="51"/>
      <c r="R5" s="4" t="s">
        <v>8</v>
      </c>
      <c r="S5" s="4" t="s">
        <v>7</v>
      </c>
      <c r="T5" s="4" t="s">
        <v>13</v>
      </c>
      <c r="U5" s="4" t="s">
        <v>9</v>
      </c>
      <c r="V5" s="4" t="s">
        <v>9</v>
      </c>
      <c r="W5" s="4" t="s">
        <v>10</v>
      </c>
      <c r="X5" s="4" t="s">
        <v>10</v>
      </c>
      <c r="Y5" s="4" t="s">
        <v>11</v>
      </c>
      <c r="Z5" s="4" t="s">
        <v>11</v>
      </c>
      <c r="AA5" s="4" t="s">
        <v>12</v>
      </c>
      <c r="AB5" s="4" t="s">
        <v>12</v>
      </c>
    </row>
    <row r="6" spans="1:28" x14ac:dyDescent="0.25">
      <c r="A6" s="46"/>
      <c r="B6" s="46"/>
      <c r="C6" s="48"/>
      <c r="D6" s="48"/>
      <c r="E6" s="48"/>
      <c r="F6" s="5" t="s">
        <v>16</v>
      </c>
      <c r="G6" s="4" t="s">
        <v>3</v>
      </c>
      <c r="H6" s="4" t="s">
        <v>4</v>
      </c>
      <c r="I6" s="40"/>
      <c r="J6" s="6">
        <v>1</v>
      </c>
      <c r="K6" s="4">
        <v>2</v>
      </c>
      <c r="L6" s="7">
        <v>3</v>
      </c>
      <c r="M6" s="7">
        <v>4</v>
      </c>
      <c r="N6" s="4" t="s">
        <v>6</v>
      </c>
      <c r="O6" s="11" t="s">
        <v>7</v>
      </c>
      <c r="P6" s="4" t="s">
        <v>6</v>
      </c>
      <c r="Q6" s="4" t="s">
        <v>7</v>
      </c>
      <c r="R6" s="8">
        <v>0.25</v>
      </c>
      <c r="S6" s="8">
        <v>0.25</v>
      </c>
      <c r="T6" s="8"/>
      <c r="U6" s="8">
        <v>0.15</v>
      </c>
      <c r="V6" s="8">
        <v>0.15</v>
      </c>
      <c r="W6" s="8">
        <v>0.11</v>
      </c>
      <c r="X6" s="8">
        <v>0.11</v>
      </c>
      <c r="Y6" s="8">
        <v>0.08</v>
      </c>
      <c r="Z6" s="8">
        <v>0.08</v>
      </c>
      <c r="AA6" s="8">
        <v>0.06</v>
      </c>
      <c r="AB6" s="8">
        <v>0.06</v>
      </c>
    </row>
    <row r="7" spans="1:28" x14ac:dyDescent="0.25">
      <c r="A7" t="s">
        <v>238</v>
      </c>
      <c r="B7" s="24" t="s">
        <v>116</v>
      </c>
      <c r="C7" s="24" t="s">
        <v>117</v>
      </c>
      <c r="D7" s="24" t="s">
        <v>23</v>
      </c>
      <c r="E7" s="17">
        <v>12</v>
      </c>
      <c r="F7" s="2">
        <v>16</v>
      </c>
      <c r="G7" s="18"/>
      <c r="H7" s="18"/>
      <c r="I7" s="16">
        <f t="shared" ref="I7:I70" si="0">F7*(1+G7)*(1+H7)</f>
        <v>16</v>
      </c>
      <c r="J7" s="19">
        <v>0.1</v>
      </c>
      <c r="K7" s="20"/>
      <c r="N7" s="12">
        <f t="shared" ref="N7:N70" si="1">I7*(1-J7)*(1-K7)*(1-L7)</f>
        <v>14.4</v>
      </c>
      <c r="O7" s="13">
        <f t="shared" ref="O7:O70" si="2">N7/E7</f>
        <v>1.2</v>
      </c>
      <c r="P7" s="15"/>
      <c r="Q7" s="14"/>
      <c r="R7" s="3">
        <f t="shared" ref="R7:R70" si="3">($S7*$E7)</f>
        <v>12</v>
      </c>
      <c r="S7" s="3">
        <f t="shared" ref="S7:S70" si="4">INT($O7*1.25)</f>
        <v>1</v>
      </c>
      <c r="T7" s="21">
        <f t="shared" ref="T7:T70" si="5">ROUND(((($U7/$R7-1)*-1)*100),2)</f>
        <v>-38</v>
      </c>
      <c r="U7" s="2">
        <f t="shared" ref="U7:U70" si="6">($V7*$E7)</f>
        <v>16.559999999999999</v>
      </c>
      <c r="V7" s="2">
        <f t="shared" ref="V7:V70" si="7">ROUND(($O7*1.15),2)</f>
        <v>1.38</v>
      </c>
      <c r="W7" s="2">
        <f t="shared" ref="W7:W70" si="8">($X7*$E7)</f>
        <v>15.96</v>
      </c>
      <c r="X7" s="2">
        <f t="shared" ref="X7:X70" si="9">ROUND(($O7*1.11),2)</f>
        <v>1.33</v>
      </c>
      <c r="Y7" s="2">
        <f t="shared" ref="Y7:Y70" si="10">($Z7*$E7)</f>
        <v>15.600000000000001</v>
      </c>
      <c r="Z7" s="16">
        <f t="shared" ref="Z7:Z70" si="11">ROUND(($O7*1.08),2)</f>
        <v>1.3</v>
      </c>
      <c r="AA7" s="16">
        <f t="shared" ref="AA7:AA70" si="12">($AB7*$E7)</f>
        <v>15.24</v>
      </c>
      <c r="AB7" s="16">
        <f t="shared" ref="AB7:AB70" si="13">ROUND(($O7*1.06),2)</f>
        <v>1.27</v>
      </c>
    </row>
    <row r="8" spans="1:28" x14ac:dyDescent="0.25">
      <c r="A8" t="s">
        <v>238</v>
      </c>
      <c r="B8" s="24" t="s">
        <v>68</v>
      </c>
      <c r="C8" s="24" t="s">
        <v>69</v>
      </c>
      <c r="D8" s="24" t="s">
        <v>70</v>
      </c>
      <c r="E8" s="17">
        <v>6</v>
      </c>
      <c r="F8" s="2">
        <v>329.7</v>
      </c>
      <c r="G8" s="18"/>
      <c r="H8" s="18"/>
      <c r="I8" s="16">
        <f t="shared" si="0"/>
        <v>329.7</v>
      </c>
      <c r="J8" s="19">
        <v>0.1</v>
      </c>
      <c r="K8" s="20"/>
      <c r="N8" s="12">
        <f t="shared" si="1"/>
        <v>296.73</v>
      </c>
      <c r="O8" s="13">
        <f t="shared" si="2"/>
        <v>49.455000000000005</v>
      </c>
      <c r="P8" s="15"/>
      <c r="Q8" s="14"/>
      <c r="R8" s="3">
        <f t="shared" si="3"/>
        <v>366</v>
      </c>
      <c r="S8" s="3">
        <f t="shared" si="4"/>
        <v>61</v>
      </c>
      <c r="T8" s="21">
        <f t="shared" si="5"/>
        <v>6.77</v>
      </c>
      <c r="U8" s="2">
        <f t="shared" si="6"/>
        <v>341.21999999999997</v>
      </c>
      <c r="V8" s="2">
        <f t="shared" si="7"/>
        <v>56.87</v>
      </c>
      <c r="W8" s="2">
        <f t="shared" si="8"/>
        <v>329.4</v>
      </c>
      <c r="X8" s="2">
        <f t="shared" si="9"/>
        <v>54.9</v>
      </c>
      <c r="Y8" s="2">
        <f t="shared" si="10"/>
        <v>320.45999999999998</v>
      </c>
      <c r="Z8" s="16">
        <f t="shared" si="11"/>
        <v>53.41</v>
      </c>
      <c r="AA8" s="16">
        <f t="shared" si="12"/>
        <v>314.52</v>
      </c>
      <c r="AB8" s="16">
        <f t="shared" si="13"/>
        <v>52.42</v>
      </c>
    </row>
    <row r="9" spans="1:28" x14ac:dyDescent="0.25">
      <c r="A9" t="s">
        <v>238</v>
      </c>
      <c r="B9" s="24" t="s">
        <v>120</v>
      </c>
      <c r="C9" s="24" t="s">
        <v>121</v>
      </c>
      <c r="D9" s="24" t="s">
        <v>24</v>
      </c>
      <c r="E9" s="17">
        <v>12</v>
      </c>
      <c r="F9" s="2">
        <v>1048.32</v>
      </c>
      <c r="G9" s="18"/>
      <c r="H9" s="18"/>
      <c r="I9" s="16">
        <f t="shared" si="0"/>
        <v>1048.32</v>
      </c>
      <c r="J9" s="19">
        <v>0.1</v>
      </c>
      <c r="K9" s="20"/>
      <c r="N9" s="12">
        <f t="shared" si="1"/>
        <v>943.48799999999994</v>
      </c>
      <c r="O9" s="13">
        <f t="shared" si="2"/>
        <v>78.623999999999995</v>
      </c>
      <c r="P9" s="15"/>
      <c r="Q9" s="14"/>
      <c r="R9" s="3">
        <f t="shared" si="3"/>
        <v>1176</v>
      </c>
      <c r="S9" s="3">
        <f t="shared" si="4"/>
        <v>98</v>
      </c>
      <c r="T9" s="21">
        <f t="shared" si="5"/>
        <v>7.73</v>
      </c>
      <c r="U9" s="2">
        <f t="shared" si="6"/>
        <v>1085.04</v>
      </c>
      <c r="V9" s="2">
        <f t="shared" si="7"/>
        <v>90.42</v>
      </c>
      <c r="W9" s="2">
        <f t="shared" si="8"/>
        <v>1047.24</v>
      </c>
      <c r="X9" s="2">
        <f t="shared" si="9"/>
        <v>87.27</v>
      </c>
      <c r="Y9" s="2">
        <f t="shared" si="10"/>
        <v>1018.92</v>
      </c>
      <c r="Z9" s="16">
        <f t="shared" si="11"/>
        <v>84.91</v>
      </c>
      <c r="AA9" s="16">
        <f t="shared" si="12"/>
        <v>1000.08</v>
      </c>
      <c r="AB9" s="16">
        <f t="shared" si="13"/>
        <v>83.34</v>
      </c>
    </row>
    <row r="10" spans="1:28" x14ac:dyDescent="0.25">
      <c r="A10" t="s">
        <v>238</v>
      </c>
      <c r="B10" s="24" t="s">
        <v>118</v>
      </c>
      <c r="C10" s="24" t="s">
        <v>119</v>
      </c>
      <c r="D10" s="24" t="s">
        <v>70</v>
      </c>
      <c r="E10" s="17">
        <v>6</v>
      </c>
      <c r="F10" s="2">
        <v>329.7</v>
      </c>
      <c r="G10" s="18"/>
      <c r="H10" s="18"/>
      <c r="I10" s="16">
        <f t="shared" si="0"/>
        <v>329.7</v>
      </c>
      <c r="J10" s="19">
        <v>0.1</v>
      </c>
      <c r="K10" s="20"/>
      <c r="N10" s="12">
        <f t="shared" si="1"/>
        <v>296.73</v>
      </c>
      <c r="O10" s="13">
        <f t="shared" si="2"/>
        <v>49.455000000000005</v>
      </c>
      <c r="P10" s="15"/>
      <c r="Q10" s="14"/>
      <c r="R10" s="3">
        <f t="shared" si="3"/>
        <v>366</v>
      </c>
      <c r="S10" s="3">
        <f t="shared" si="4"/>
        <v>61</v>
      </c>
      <c r="T10" s="21">
        <f t="shared" si="5"/>
        <v>6.77</v>
      </c>
      <c r="U10" s="2">
        <f t="shared" si="6"/>
        <v>341.21999999999997</v>
      </c>
      <c r="V10" s="2">
        <f t="shared" si="7"/>
        <v>56.87</v>
      </c>
      <c r="W10" s="2">
        <f t="shared" si="8"/>
        <v>329.4</v>
      </c>
      <c r="X10" s="2">
        <f t="shared" si="9"/>
        <v>54.9</v>
      </c>
      <c r="Y10" s="2">
        <f t="shared" si="10"/>
        <v>320.45999999999998</v>
      </c>
      <c r="Z10" s="16">
        <f t="shared" si="11"/>
        <v>53.41</v>
      </c>
      <c r="AA10" s="16">
        <f t="shared" si="12"/>
        <v>314.52</v>
      </c>
      <c r="AB10" s="16">
        <f t="shared" si="13"/>
        <v>52.42</v>
      </c>
    </row>
    <row r="11" spans="1:28" x14ac:dyDescent="0.25">
      <c r="A11" t="s">
        <v>238</v>
      </c>
      <c r="B11" s="24" t="s">
        <v>207</v>
      </c>
      <c r="C11" s="24" t="s">
        <v>208</v>
      </c>
      <c r="D11" s="24" t="s">
        <v>33</v>
      </c>
      <c r="E11" s="17">
        <v>12</v>
      </c>
      <c r="F11" s="2">
        <v>553.55999999999995</v>
      </c>
      <c r="G11" s="18"/>
      <c r="H11" s="18"/>
      <c r="I11" s="16">
        <f t="shared" si="0"/>
        <v>553.55999999999995</v>
      </c>
      <c r="J11" s="19">
        <v>0.1</v>
      </c>
      <c r="K11" s="20"/>
      <c r="N11" s="12">
        <f t="shared" si="1"/>
        <v>498.20399999999995</v>
      </c>
      <c r="O11" s="13">
        <f t="shared" si="2"/>
        <v>41.516999999999996</v>
      </c>
      <c r="P11" s="15"/>
      <c r="Q11" s="14"/>
      <c r="R11" s="3">
        <f t="shared" si="3"/>
        <v>612</v>
      </c>
      <c r="S11" s="3">
        <f t="shared" si="4"/>
        <v>51</v>
      </c>
      <c r="T11" s="21">
        <f t="shared" si="5"/>
        <v>6.39</v>
      </c>
      <c r="U11" s="2">
        <f t="shared" si="6"/>
        <v>572.88</v>
      </c>
      <c r="V11" s="2">
        <f t="shared" si="7"/>
        <v>47.74</v>
      </c>
      <c r="W11" s="2">
        <f t="shared" si="8"/>
        <v>552.96</v>
      </c>
      <c r="X11" s="2">
        <f t="shared" si="9"/>
        <v>46.08</v>
      </c>
      <c r="Y11" s="2">
        <f t="shared" si="10"/>
        <v>538.08000000000004</v>
      </c>
      <c r="Z11" s="16">
        <f t="shared" si="11"/>
        <v>44.84</v>
      </c>
      <c r="AA11" s="16">
        <f t="shared" si="12"/>
        <v>528.12</v>
      </c>
      <c r="AB11" s="16">
        <f t="shared" si="13"/>
        <v>44.01</v>
      </c>
    </row>
    <row r="12" spans="1:28" x14ac:dyDescent="0.25">
      <c r="A12" t="s">
        <v>238</v>
      </c>
      <c r="B12" s="24" t="s">
        <v>209</v>
      </c>
      <c r="C12" s="24" t="s">
        <v>208</v>
      </c>
      <c r="D12" s="24" t="s">
        <v>24</v>
      </c>
      <c r="E12" s="17">
        <v>12</v>
      </c>
      <c r="F12" s="2">
        <v>964.2</v>
      </c>
      <c r="G12" s="18"/>
      <c r="H12" s="18"/>
      <c r="I12" s="16">
        <f t="shared" si="0"/>
        <v>964.2</v>
      </c>
      <c r="J12" s="19">
        <v>0.1</v>
      </c>
      <c r="K12" s="20"/>
      <c r="N12" s="12">
        <f t="shared" si="1"/>
        <v>867.78000000000009</v>
      </c>
      <c r="O12" s="13">
        <f t="shared" si="2"/>
        <v>72.315000000000012</v>
      </c>
      <c r="P12" s="15"/>
      <c r="Q12" s="14"/>
      <c r="R12" s="3">
        <f t="shared" si="3"/>
        <v>1080</v>
      </c>
      <c r="S12" s="3">
        <f t="shared" si="4"/>
        <v>90</v>
      </c>
      <c r="T12" s="21">
        <f t="shared" si="5"/>
        <v>7.6</v>
      </c>
      <c r="U12" s="2">
        <f t="shared" si="6"/>
        <v>997.92</v>
      </c>
      <c r="V12" s="2">
        <f t="shared" si="7"/>
        <v>83.16</v>
      </c>
      <c r="W12" s="2">
        <f t="shared" si="8"/>
        <v>963.24</v>
      </c>
      <c r="X12" s="2">
        <f t="shared" si="9"/>
        <v>80.27</v>
      </c>
      <c r="Y12" s="2">
        <f t="shared" si="10"/>
        <v>937.19999999999993</v>
      </c>
      <c r="Z12" s="16">
        <f t="shared" si="11"/>
        <v>78.099999999999994</v>
      </c>
      <c r="AA12" s="16">
        <f t="shared" si="12"/>
        <v>919.80000000000007</v>
      </c>
      <c r="AB12" s="16">
        <f t="shared" si="13"/>
        <v>76.650000000000006</v>
      </c>
    </row>
    <row r="13" spans="1:28" x14ac:dyDescent="0.25">
      <c r="A13" t="s">
        <v>238</v>
      </c>
      <c r="B13" s="24" t="s">
        <v>210</v>
      </c>
      <c r="C13" s="24" t="s">
        <v>211</v>
      </c>
      <c r="D13" s="24" t="s">
        <v>24</v>
      </c>
      <c r="E13" s="17">
        <v>12</v>
      </c>
      <c r="F13" s="2">
        <v>1024.8</v>
      </c>
      <c r="G13" s="18"/>
      <c r="H13" s="18"/>
      <c r="I13" s="16">
        <f t="shared" si="0"/>
        <v>1024.8</v>
      </c>
      <c r="J13" s="19">
        <v>0.1</v>
      </c>
      <c r="K13" s="20"/>
      <c r="N13" s="12">
        <f t="shared" si="1"/>
        <v>922.31999999999994</v>
      </c>
      <c r="O13" s="13">
        <f t="shared" si="2"/>
        <v>76.86</v>
      </c>
      <c r="P13" s="15"/>
      <c r="Q13" s="14"/>
      <c r="R13" s="3">
        <f t="shared" si="3"/>
        <v>1152</v>
      </c>
      <c r="S13" s="3">
        <f t="shared" si="4"/>
        <v>96</v>
      </c>
      <c r="T13" s="21">
        <f t="shared" si="5"/>
        <v>7.93</v>
      </c>
      <c r="U13" s="2">
        <f t="shared" si="6"/>
        <v>1060.68</v>
      </c>
      <c r="V13" s="2">
        <f t="shared" si="7"/>
        <v>88.39</v>
      </c>
      <c r="W13" s="2">
        <f t="shared" si="8"/>
        <v>1023.72</v>
      </c>
      <c r="X13" s="2">
        <f t="shared" si="9"/>
        <v>85.31</v>
      </c>
      <c r="Y13" s="2">
        <f t="shared" si="10"/>
        <v>996.12000000000012</v>
      </c>
      <c r="Z13" s="16">
        <f t="shared" si="11"/>
        <v>83.01</v>
      </c>
      <c r="AA13" s="16">
        <f t="shared" si="12"/>
        <v>977.64</v>
      </c>
      <c r="AB13" s="16">
        <f t="shared" si="13"/>
        <v>81.47</v>
      </c>
    </row>
    <row r="14" spans="1:28" x14ac:dyDescent="0.25">
      <c r="A14" t="s">
        <v>238</v>
      </c>
      <c r="B14" s="24" t="s">
        <v>89</v>
      </c>
      <c r="C14" s="24" t="s">
        <v>90</v>
      </c>
      <c r="D14" s="24" t="s">
        <v>70</v>
      </c>
      <c r="E14" s="17">
        <v>20</v>
      </c>
      <c r="F14" s="2">
        <v>835</v>
      </c>
      <c r="G14" s="18"/>
      <c r="H14" s="18"/>
      <c r="I14" s="16">
        <f t="shared" si="0"/>
        <v>835</v>
      </c>
      <c r="J14" s="19">
        <v>0.1</v>
      </c>
      <c r="K14" s="20"/>
      <c r="N14" s="12">
        <f t="shared" si="1"/>
        <v>751.5</v>
      </c>
      <c r="O14" s="13">
        <f t="shared" si="2"/>
        <v>37.575000000000003</v>
      </c>
      <c r="P14" s="15"/>
      <c r="Q14" s="14"/>
      <c r="R14" s="3">
        <f t="shared" si="3"/>
        <v>920</v>
      </c>
      <c r="S14" s="3">
        <f t="shared" si="4"/>
        <v>46</v>
      </c>
      <c r="T14" s="21">
        <f t="shared" si="5"/>
        <v>6.07</v>
      </c>
      <c r="U14" s="2">
        <f t="shared" si="6"/>
        <v>864.2</v>
      </c>
      <c r="V14" s="2">
        <f t="shared" si="7"/>
        <v>43.21</v>
      </c>
      <c r="W14" s="2">
        <f t="shared" si="8"/>
        <v>834.2</v>
      </c>
      <c r="X14" s="2">
        <f t="shared" si="9"/>
        <v>41.71</v>
      </c>
      <c r="Y14" s="2">
        <f t="shared" si="10"/>
        <v>811.59999999999991</v>
      </c>
      <c r="Z14" s="16">
        <f t="shared" si="11"/>
        <v>40.58</v>
      </c>
      <c r="AA14" s="16">
        <f t="shared" si="12"/>
        <v>796.59999999999991</v>
      </c>
      <c r="AB14" s="16">
        <f t="shared" si="13"/>
        <v>39.83</v>
      </c>
    </row>
    <row r="15" spans="1:28" x14ac:dyDescent="0.25">
      <c r="A15" t="s">
        <v>238</v>
      </c>
      <c r="B15" s="24" t="s">
        <v>91</v>
      </c>
      <c r="C15" s="24" t="s">
        <v>90</v>
      </c>
      <c r="D15" s="24" t="s">
        <v>92</v>
      </c>
      <c r="E15" s="17">
        <v>24</v>
      </c>
      <c r="F15" s="2">
        <v>1848</v>
      </c>
      <c r="G15" s="18"/>
      <c r="H15" s="18"/>
      <c r="I15" s="16">
        <f t="shared" si="0"/>
        <v>1848</v>
      </c>
      <c r="J15" s="19">
        <v>0.1</v>
      </c>
      <c r="K15" s="20"/>
      <c r="N15" s="12">
        <f t="shared" si="1"/>
        <v>1663.2</v>
      </c>
      <c r="O15" s="13">
        <f t="shared" si="2"/>
        <v>69.3</v>
      </c>
      <c r="P15" s="15"/>
      <c r="Q15" s="14"/>
      <c r="R15" s="3">
        <f t="shared" si="3"/>
        <v>2064</v>
      </c>
      <c r="S15" s="3">
        <f t="shared" si="4"/>
        <v>86</v>
      </c>
      <c r="T15" s="21">
        <f t="shared" si="5"/>
        <v>7.33</v>
      </c>
      <c r="U15" s="2">
        <f t="shared" si="6"/>
        <v>1912.8000000000002</v>
      </c>
      <c r="V15" s="2">
        <f t="shared" si="7"/>
        <v>79.7</v>
      </c>
      <c r="W15" s="2">
        <f t="shared" si="8"/>
        <v>1846.08</v>
      </c>
      <c r="X15" s="2">
        <f t="shared" si="9"/>
        <v>76.92</v>
      </c>
      <c r="Y15" s="2">
        <f t="shared" si="10"/>
        <v>1796.16</v>
      </c>
      <c r="Z15" s="16">
        <f t="shared" si="11"/>
        <v>74.84</v>
      </c>
      <c r="AA15" s="16">
        <f t="shared" si="12"/>
        <v>1763.04</v>
      </c>
      <c r="AB15" s="16">
        <f t="shared" si="13"/>
        <v>73.459999999999994</v>
      </c>
    </row>
    <row r="16" spans="1:28" x14ac:dyDescent="0.25">
      <c r="A16" t="s">
        <v>238</v>
      </c>
      <c r="B16" s="24" t="s">
        <v>93</v>
      </c>
      <c r="C16" s="24" t="s">
        <v>90</v>
      </c>
      <c r="D16" s="24" t="s">
        <v>94</v>
      </c>
      <c r="E16" s="17">
        <v>15</v>
      </c>
      <c r="F16" s="2">
        <v>2280</v>
      </c>
      <c r="G16" s="18"/>
      <c r="H16" s="18"/>
      <c r="I16" s="16">
        <f t="shared" si="0"/>
        <v>2280</v>
      </c>
      <c r="J16" s="19">
        <v>0.1</v>
      </c>
      <c r="K16" s="20"/>
      <c r="N16" s="12">
        <f t="shared" si="1"/>
        <v>2052</v>
      </c>
      <c r="O16" s="13">
        <f t="shared" si="2"/>
        <v>136.80000000000001</v>
      </c>
      <c r="P16" s="15"/>
      <c r="Q16" s="14"/>
      <c r="R16" s="3">
        <f t="shared" si="3"/>
        <v>2565</v>
      </c>
      <c r="S16" s="3">
        <f t="shared" si="4"/>
        <v>171</v>
      </c>
      <c r="T16" s="21">
        <f t="shared" si="5"/>
        <v>8</v>
      </c>
      <c r="U16" s="2">
        <f t="shared" si="6"/>
        <v>2359.7999999999997</v>
      </c>
      <c r="V16" s="2">
        <f t="shared" si="7"/>
        <v>157.32</v>
      </c>
      <c r="W16" s="2">
        <f t="shared" si="8"/>
        <v>2277.75</v>
      </c>
      <c r="X16" s="2">
        <f t="shared" si="9"/>
        <v>151.85</v>
      </c>
      <c r="Y16" s="2">
        <f t="shared" si="10"/>
        <v>2216.1000000000004</v>
      </c>
      <c r="Z16" s="16">
        <f t="shared" si="11"/>
        <v>147.74</v>
      </c>
      <c r="AA16" s="16">
        <f t="shared" si="12"/>
        <v>2175.1499999999996</v>
      </c>
      <c r="AB16" s="16">
        <f t="shared" si="13"/>
        <v>145.01</v>
      </c>
    </row>
    <row r="17" spans="1:28" x14ac:dyDescent="0.25">
      <c r="A17" t="s">
        <v>238</v>
      </c>
      <c r="B17" s="24" t="s">
        <v>221</v>
      </c>
      <c r="C17" s="24" t="s">
        <v>222</v>
      </c>
      <c r="D17" s="24" t="s">
        <v>30</v>
      </c>
      <c r="E17" s="17">
        <v>12</v>
      </c>
      <c r="F17" s="2">
        <v>429.84</v>
      </c>
      <c r="G17" s="18"/>
      <c r="H17" s="18"/>
      <c r="I17" s="16">
        <f t="shared" si="0"/>
        <v>429.84</v>
      </c>
      <c r="J17" s="19">
        <v>0.1</v>
      </c>
      <c r="K17" s="20"/>
      <c r="N17" s="12">
        <f t="shared" si="1"/>
        <v>386.85599999999999</v>
      </c>
      <c r="O17" s="13">
        <f t="shared" si="2"/>
        <v>32.238</v>
      </c>
      <c r="P17" s="15"/>
      <c r="Q17" s="14"/>
      <c r="R17" s="3">
        <f t="shared" si="3"/>
        <v>480</v>
      </c>
      <c r="S17" s="3">
        <f t="shared" si="4"/>
        <v>40</v>
      </c>
      <c r="T17" s="21">
        <f t="shared" si="5"/>
        <v>7.32</v>
      </c>
      <c r="U17" s="2">
        <f t="shared" si="6"/>
        <v>444.84000000000003</v>
      </c>
      <c r="V17" s="2">
        <f t="shared" si="7"/>
        <v>37.07</v>
      </c>
      <c r="W17" s="2">
        <f t="shared" si="8"/>
        <v>429.36</v>
      </c>
      <c r="X17" s="2">
        <f t="shared" si="9"/>
        <v>35.78</v>
      </c>
      <c r="Y17" s="2">
        <f t="shared" si="10"/>
        <v>417.84000000000003</v>
      </c>
      <c r="Z17" s="16">
        <f t="shared" si="11"/>
        <v>34.82</v>
      </c>
      <c r="AA17" s="16">
        <f t="shared" si="12"/>
        <v>410.04</v>
      </c>
      <c r="AB17" s="16">
        <f t="shared" si="13"/>
        <v>34.17</v>
      </c>
    </row>
    <row r="18" spans="1:28" x14ac:dyDescent="0.25">
      <c r="A18" t="s">
        <v>238</v>
      </c>
      <c r="B18" s="24" t="s">
        <v>218</v>
      </c>
      <c r="C18" s="24" t="s">
        <v>219</v>
      </c>
      <c r="D18" s="24" t="s">
        <v>220</v>
      </c>
      <c r="E18" s="17">
        <v>24</v>
      </c>
      <c r="F18" s="2">
        <v>303.12</v>
      </c>
      <c r="G18" s="18"/>
      <c r="H18" s="18"/>
      <c r="I18" s="16">
        <f t="shared" si="0"/>
        <v>303.12</v>
      </c>
      <c r="J18" s="19">
        <v>0.1</v>
      </c>
      <c r="K18" s="20"/>
      <c r="N18" s="12">
        <f t="shared" si="1"/>
        <v>272.80799999999999</v>
      </c>
      <c r="O18" s="13">
        <f t="shared" si="2"/>
        <v>11.366999999999999</v>
      </c>
      <c r="P18" s="15"/>
      <c r="Q18" s="14"/>
      <c r="R18" s="3">
        <f t="shared" si="3"/>
        <v>336</v>
      </c>
      <c r="S18" s="3">
        <f t="shared" si="4"/>
        <v>14</v>
      </c>
      <c r="T18" s="21">
        <f t="shared" si="5"/>
        <v>6.64</v>
      </c>
      <c r="U18" s="2">
        <f t="shared" si="6"/>
        <v>313.68</v>
      </c>
      <c r="V18" s="2">
        <f t="shared" si="7"/>
        <v>13.07</v>
      </c>
      <c r="W18" s="2">
        <f t="shared" si="8"/>
        <v>302.88</v>
      </c>
      <c r="X18" s="2">
        <f t="shared" si="9"/>
        <v>12.62</v>
      </c>
      <c r="Y18" s="2">
        <f t="shared" si="10"/>
        <v>294.71999999999997</v>
      </c>
      <c r="Z18" s="16">
        <f t="shared" si="11"/>
        <v>12.28</v>
      </c>
      <c r="AA18" s="16">
        <f t="shared" si="12"/>
        <v>289.20000000000005</v>
      </c>
      <c r="AB18" s="16">
        <f t="shared" si="13"/>
        <v>12.05</v>
      </c>
    </row>
    <row r="19" spans="1:28" x14ac:dyDescent="0.25">
      <c r="A19" t="s">
        <v>238</v>
      </c>
      <c r="B19" s="24" t="s">
        <v>212</v>
      </c>
      <c r="C19" s="24" t="s">
        <v>29</v>
      </c>
      <c r="D19" s="24" t="s">
        <v>213</v>
      </c>
      <c r="E19" s="17">
        <v>24</v>
      </c>
      <c r="F19" s="2">
        <v>303.12</v>
      </c>
      <c r="G19" s="18"/>
      <c r="H19" s="18"/>
      <c r="I19" s="16">
        <f t="shared" si="0"/>
        <v>303.12</v>
      </c>
      <c r="J19" s="19">
        <v>0.1</v>
      </c>
      <c r="K19" s="20"/>
      <c r="N19" s="12">
        <f t="shared" si="1"/>
        <v>272.80799999999999</v>
      </c>
      <c r="O19" s="13">
        <f t="shared" si="2"/>
        <v>11.366999999999999</v>
      </c>
      <c r="P19" s="15"/>
      <c r="Q19" s="14"/>
      <c r="R19" s="3">
        <f t="shared" si="3"/>
        <v>336</v>
      </c>
      <c r="S19" s="3">
        <f t="shared" si="4"/>
        <v>14</v>
      </c>
      <c r="T19" s="21">
        <f t="shared" si="5"/>
        <v>6.64</v>
      </c>
      <c r="U19" s="2">
        <f t="shared" si="6"/>
        <v>313.68</v>
      </c>
      <c r="V19" s="2">
        <f t="shared" si="7"/>
        <v>13.07</v>
      </c>
      <c r="W19" s="2">
        <f t="shared" si="8"/>
        <v>302.88</v>
      </c>
      <c r="X19" s="2">
        <f t="shared" si="9"/>
        <v>12.62</v>
      </c>
      <c r="Y19" s="2">
        <f t="shared" si="10"/>
        <v>294.71999999999997</v>
      </c>
      <c r="Z19" s="16">
        <f t="shared" si="11"/>
        <v>12.28</v>
      </c>
      <c r="AA19" s="16">
        <f t="shared" si="12"/>
        <v>289.20000000000005</v>
      </c>
      <c r="AB19" s="16">
        <f t="shared" si="13"/>
        <v>12.05</v>
      </c>
    </row>
    <row r="20" spans="1:28" x14ac:dyDescent="0.25">
      <c r="A20" t="s">
        <v>238</v>
      </c>
      <c r="B20" s="24" t="s">
        <v>214</v>
      </c>
      <c r="C20" s="24" t="s">
        <v>29</v>
      </c>
      <c r="D20" s="24" t="s">
        <v>30</v>
      </c>
      <c r="E20" s="17">
        <v>12</v>
      </c>
      <c r="F20" s="2">
        <v>385.8</v>
      </c>
      <c r="G20" s="18"/>
      <c r="H20" s="18"/>
      <c r="I20" s="16">
        <f t="shared" si="0"/>
        <v>385.8</v>
      </c>
      <c r="J20" s="19">
        <v>0.1</v>
      </c>
      <c r="K20" s="20"/>
      <c r="N20" s="12">
        <f t="shared" si="1"/>
        <v>347.22</v>
      </c>
      <c r="O20" s="13">
        <f t="shared" si="2"/>
        <v>28.935000000000002</v>
      </c>
      <c r="P20" s="15"/>
      <c r="Q20" s="14"/>
      <c r="R20" s="3">
        <f t="shared" si="3"/>
        <v>432</v>
      </c>
      <c r="S20" s="3">
        <f t="shared" si="4"/>
        <v>36</v>
      </c>
      <c r="T20" s="21">
        <f t="shared" si="5"/>
        <v>7.56</v>
      </c>
      <c r="U20" s="2">
        <f t="shared" si="6"/>
        <v>399.36</v>
      </c>
      <c r="V20" s="2">
        <f t="shared" si="7"/>
        <v>33.28</v>
      </c>
      <c r="W20" s="2">
        <f t="shared" si="8"/>
        <v>385.43999999999994</v>
      </c>
      <c r="X20" s="2">
        <f t="shared" si="9"/>
        <v>32.119999999999997</v>
      </c>
      <c r="Y20" s="2">
        <f t="shared" si="10"/>
        <v>375</v>
      </c>
      <c r="Z20" s="16">
        <f t="shared" si="11"/>
        <v>31.25</v>
      </c>
      <c r="AA20" s="16">
        <f t="shared" si="12"/>
        <v>368.04</v>
      </c>
      <c r="AB20" s="16">
        <f t="shared" si="13"/>
        <v>30.67</v>
      </c>
    </row>
    <row r="21" spans="1:28" x14ac:dyDescent="0.25">
      <c r="A21" t="s">
        <v>238</v>
      </c>
      <c r="B21" s="24" t="s">
        <v>215</v>
      </c>
      <c r="C21" s="24" t="s">
        <v>216</v>
      </c>
      <c r="D21" s="24" t="s">
        <v>213</v>
      </c>
      <c r="E21" s="17">
        <v>24</v>
      </c>
      <c r="F21" s="2">
        <v>303.12</v>
      </c>
      <c r="G21" s="18"/>
      <c r="H21" s="18"/>
      <c r="I21" s="16">
        <f t="shared" si="0"/>
        <v>303.12</v>
      </c>
      <c r="J21" s="19">
        <v>0.1</v>
      </c>
      <c r="K21" s="20"/>
      <c r="N21" s="12">
        <f t="shared" si="1"/>
        <v>272.80799999999999</v>
      </c>
      <c r="O21" s="13">
        <f t="shared" si="2"/>
        <v>11.366999999999999</v>
      </c>
      <c r="P21" s="15"/>
      <c r="Q21" s="14"/>
      <c r="R21" s="3">
        <f t="shared" si="3"/>
        <v>336</v>
      </c>
      <c r="S21" s="3">
        <f t="shared" si="4"/>
        <v>14</v>
      </c>
      <c r="T21" s="21">
        <f t="shared" si="5"/>
        <v>6.64</v>
      </c>
      <c r="U21" s="2">
        <f t="shared" si="6"/>
        <v>313.68</v>
      </c>
      <c r="V21" s="2">
        <f t="shared" si="7"/>
        <v>13.07</v>
      </c>
      <c r="W21" s="2">
        <f t="shared" si="8"/>
        <v>302.88</v>
      </c>
      <c r="X21" s="2">
        <f t="shared" si="9"/>
        <v>12.62</v>
      </c>
      <c r="Y21" s="2">
        <f t="shared" si="10"/>
        <v>294.71999999999997</v>
      </c>
      <c r="Z21" s="16">
        <f t="shared" si="11"/>
        <v>12.28</v>
      </c>
      <c r="AA21" s="16">
        <f t="shared" si="12"/>
        <v>289.20000000000005</v>
      </c>
      <c r="AB21" s="16">
        <f t="shared" si="13"/>
        <v>12.05</v>
      </c>
    </row>
    <row r="22" spans="1:28" x14ac:dyDescent="0.25">
      <c r="A22" t="s">
        <v>238</v>
      </c>
      <c r="B22" s="24" t="s">
        <v>217</v>
      </c>
      <c r="C22" s="24" t="s">
        <v>216</v>
      </c>
      <c r="D22" s="24" t="s">
        <v>30</v>
      </c>
      <c r="E22" s="17">
        <v>12</v>
      </c>
      <c r="F22" s="2">
        <v>456.6</v>
      </c>
      <c r="G22" s="18"/>
      <c r="H22" s="18"/>
      <c r="I22" s="16">
        <f t="shared" si="0"/>
        <v>456.6</v>
      </c>
      <c r="J22" s="19">
        <v>0.1</v>
      </c>
      <c r="K22" s="20"/>
      <c r="N22" s="12">
        <f t="shared" si="1"/>
        <v>410.94000000000005</v>
      </c>
      <c r="O22" s="13">
        <f t="shared" si="2"/>
        <v>34.245000000000005</v>
      </c>
      <c r="P22" s="15"/>
      <c r="Q22" s="14"/>
      <c r="R22" s="3">
        <f t="shared" si="3"/>
        <v>504</v>
      </c>
      <c r="S22" s="3">
        <f t="shared" si="4"/>
        <v>42</v>
      </c>
      <c r="T22" s="21">
        <f t="shared" si="5"/>
        <v>6.24</v>
      </c>
      <c r="U22" s="2">
        <f t="shared" si="6"/>
        <v>472.56000000000006</v>
      </c>
      <c r="V22" s="2">
        <f t="shared" si="7"/>
        <v>39.380000000000003</v>
      </c>
      <c r="W22" s="2">
        <f t="shared" si="8"/>
        <v>456.12</v>
      </c>
      <c r="X22" s="2">
        <f t="shared" si="9"/>
        <v>38.01</v>
      </c>
      <c r="Y22" s="2">
        <f t="shared" si="10"/>
        <v>443.76</v>
      </c>
      <c r="Z22" s="16">
        <f t="shared" si="11"/>
        <v>36.979999999999997</v>
      </c>
      <c r="AA22" s="16">
        <f t="shared" si="12"/>
        <v>435.59999999999997</v>
      </c>
      <c r="AB22" s="16">
        <f t="shared" si="13"/>
        <v>36.299999999999997</v>
      </c>
    </row>
    <row r="23" spans="1:28" x14ac:dyDescent="0.25">
      <c r="A23" t="s">
        <v>238</v>
      </c>
      <c r="B23" s="24" t="s">
        <v>59</v>
      </c>
      <c r="C23" s="24" t="s">
        <v>60</v>
      </c>
      <c r="D23" s="24" t="s">
        <v>24</v>
      </c>
      <c r="E23" s="17">
        <v>24</v>
      </c>
      <c r="F23" s="2">
        <v>591.01</v>
      </c>
      <c r="G23" s="18"/>
      <c r="H23" s="18"/>
      <c r="I23" s="16">
        <f t="shared" si="0"/>
        <v>591.01</v>
      </c>
      <c r="J23" s="19">
        <v>0.1</v>
      </c>
      <c r="K23" s="20"/>
      <c r="N23" s="12">
        <f t="shared" si="1"/>
        <v>531.90899999999999</v>
      </c>
      <c r="O23" s="13">
        <f t="shared" si="2"/>
        <v>22.162875</v>
      </c>
      <c r="P23" s="15"/>
      <c r="Q23" s="14"/>
      <c r="R23" s="3">
        <f t="shared" si="3"/>
        <v>648</v>
      </c>
      <c r="S23" s="3">
        <f t="shared" si="4"/>
        <v>27</v>
      </c>
      <c r="T23" s="21">
        <f t="shared" si="5"/>
        <v>5.59</v>
      </c>
      <c r="U23" s="2">
        <f t="shared" si="6"/>
        <v>611.76</v>
      </c>
      <c r="V23" s="2">
        <f t="shared" si="7"/>
        <v>25.49</v>
      </c>
      <c r="W23" s="2">
        <f t="shared" si="8"/>
        <v>590.40000000000009</v>
      </c>
      <c r="X23" s="2">
        <f t="shared" si="9"/>
        <v>24.6</v>
      </c>
      <c r="Y23" s="2">
        <f t="shared" si="10"/>
        <v>574.56000000000006</v>
      </c>
      <c r="Z23" s="16">
        <f t="shared" si="11"/>
        <v>23.94</v>
      </c>
      <c r="AA23" s="16">
        <f t="shared" si="12"/>
        <v>563.76</v>
      </c>
      <c r="AB23" s="16">
        <f t="shared" si="13"/>
        <v>23.49</v>
      </c>
    </row>
    <row r="24" spans="1:28" x14ac:dyDescent="0.25">
      <c r="A24" t="s">
        <v>238</v>
      </c>
      <c r="B24" s="24" t="s">
        <v>61</v>
      </c>
      <c r="C24" s="24" t="s">
        <v>60</v>
      </c>
      <c r="D24" s="24" t="s">
        <v>22</v>
      </c>
      <c r="E24" s="17">
        <v>12</v>
      </c>
      <c r="F24" s="2">
        <v>486</v>
      </c>
      <c r="G24" s="18"/>
      <c r="H24" s="18"/>
      <c r="I24" s="16">
        <f t="shared" si="0"/>
        <v>486</v>
      </c>
      <c r="J24" s="19">
        <v>0.1</v>
      </c>
      <c r="K24" s="20"/>
      <c r="L24" s="20"/>
      <c r="N24" s="12">
        <f t="shared" si="1"/>
        <v>437.40000000000003</v>
      </c>
      <c r="O24" s="13">
        <f t="shared" si="2"/>
        <v>36.450000000000003</v>
      </c>
      <c r="P24" s="15"/>
      <c r="Q24" s="14"/>
      <c r="R24" s="3">
        <f t="shared" si="3"/>
        <v>540</v>
      </c>
      <c r="S24" s="3">
        <f t="shared" si="4"/>
        <v>45</v>
      </c>
      <c r="T24" s="21">
        <f t="shared" si="5"/>
        <v>6.84</v>
      </c>
      <c r="U24" s="2">
        <f t="shared" si="6"/>
        <v>503.04</v>
      </c>
      <c r="V24" s="2">
        <f t="shared" si="7"/>
        <v>41.92</v>
      </c>
      <c r="W24" s="2">
        <f t="shared" si="8"/>
        <v>485.52</v>
      </c>
      <c r="X24" s="2">
        <f t="shared" si="9"/>
        <v>40.46</v>
      </c>
      <c r="Y24" s="2">
        <f t="shared" si="10"/>
        <v>472.43999999999994</v>
      </c>
      <c r="Z24" s="16">
        <f t="shared" si="11"/>
        <v>39.369999999999997</v>
      </c>
      <c r="AA24" s="16">
        <f t="shared" si="12"/>
        <v>463.68</v>
      </c>
      <c r="AB24" s="16">
        <f t="shared" si="13"/>
        <v>38.64</v>
      </c>
    </row>
    <row r="25" spans="1:28" x14ac:dyDescent="0.25">
      <c r="A25" t="s">
        <v>238</v>
      </c>
      <c r="B25" s="24" t="s">
        <v>122</v>
      </c>
      <c r="C25" s="24" t="s">
        <v>60</v>
      </c>
      <c r="D25" s="24" t="s">
        <v>25</v>
      </c>
      <c r="E25" s="17">
        <v>36</v>
      </c>
      <c r="F25" s="2">
        <v>779.98</v>
      </c>
      <c r="G25" s="18"/>
      <c r="H25" s="18"/>
      <c r="I25" s="16">
        <f t="shared" si="0"/>
        <v>779.98</v>
      </c>
      <c r="J25" s="19">
        <v>0.1</v>
      </c>
      <c r="K25" s="20"/>
      <c r="L25" s="20"/>
      <c r="N25" s="12">
        <f t="shared" si="1"/>
        <v>701.98200000000008</v>
      </c>
      <c r="O25" s="13">
        <f t="shared" si="2"/>
        <v>19.499500000000001</v>
      </c>
      <c r="P25" s="15"/>
      <c r="Q25" s="14"/>
      <c r="R25" s="3">
        <f t="shared" si="3"/>
        <v>864</v>
      </c>
      <c r="S25" s="3">
        <f t="shared" si="4"/>
        <v>24</v>
      </c>
      <c r="T25" s="21">
        <f t="shared" si="5"/>
        <v>6.58</v>
      </c>
      <c r="U25" s="2">
        <f t="shared" si="6"/>
        <v>807.12000000000012</v>
      </c>
      <c r="V25" s="2">
        <f t="shared" si="7"/>
        <v>22.42</v>
      </c>
      <c r="W25" s="2">
        <f t="shared" si="8"/>
        <v>779.04</v>
      </c>
      <c r="X25" s="2">
        <f t="shared" si="9"/>
        <v>21.64</v>
      </c>
      <c r="Y25" s="2">
        <f t="shared" si="10"/>
        <v>758.16</v>
      </c>
      <c r="Z25" s="16">
        <f t="shared" si="11"/>
        <v>21.06</v>
      </c>
      <c r="AA25" s="16">
        <f t="shared" si="12"/>
        <v>744.12000000000012</v>
      </c>
      <c r="AB25" s="16">
        <f t="shared" si="13"/>
        <v>20.67</v>
      </c>
    </row>
    <row r="26" spans="1:28" x14ac:dyDescent="0.25">
      <c r="A26" t="s">
        <v>238</v>
      </c>
      <c r="B26" s="24" t="s">
        <v>163</v>
      </c>
      <c r="C26" s="24" t="s">
        <v>164</v>
      </c>
      <c r="D26" s="24" t="s">
        <v>76</v>
      </c>
      <c r="E26" s="17">
        <v>12</v>
      </c>
      <c r="F26" s="2">
        <v>552</v>
      </c>
      <c r="G26" s="18"/>
      <c r="H26" s="18"/>
      <c r="I26" s="16">
        <f t="shared" si="0"/>
        <v>552</v>
      </c>
      <c r="J26" s="19">
        <v>0.1</v>
      </c>
      <c r="K26" s="20"/>
      <c r="L26" s="20"/>
      <c r="N26" s="12">
        <f t="shared" si="1"/>
        <v>496.8</v>
      </c>
      <c r="O26" s="13">
        <f t="shared" si="2"/>
        <v>41.4</v>
      </c>
      <c r="P26" s="15"/>
      <c r="Q26" s="14"/>
      <c r="R26" s="3">
        <f t="shared" si="3"/>
        <v>612</v>
      </c>
      <c r="S26" s="3">
        <f t="shared" si="4"/>
        <v>51</v>
      </c>
      <c r="T26" s="21">
        <f t="shared" si="5"/>
        <v>6.65</v>
      </c>
      <c r="U26" s="2">
        <f t="shared" si="6"/>
        <v>571.31999999999994</v>
      </c>
      <c r="V26" s="2">
        <f t="shared" si="7"/>
        <v>47.61</v>
      </c>
      <c r="W26" s="2">
        <f t="shared" si="8"/>
        <v>551.40000000000009</v>
      </c>
      <c r="X26" s="2">
        <f t="shared" si="9"/>
        <v>45.95</v>
      </c>
      <c r="Y26" s="2">
        <f t="shared" si="10"/>
        <v>536.52</v>
      </c>
      <c r="Z26" s="16">
        <f t="shared" si="11"/>
        <v>44.71</v>
      </c>
      <c r="AA26" s="16">
        <f t="shared" si="12"/>
        <v>526.56000000000006</v>
      </c>
      <c r="AB26" s="16">
        <f t="shared" si="13"/>
        <v>43.88</v>
      </c>
    </row>
    <row r="27" spans="1:28" x14ac:dyDescent="0.25">
      <c r="A27" t="s">
        <v>238</v>
      </c>
      <c r="B27" s="24" t="s">
        <v>123</v>
      </c>
      <c r="C27" s="24" t="s">
        <v>124</v>
      </c>
      <c r="D27" s="24" t="s">
        <v>125</v>
      </c>
      <c r="E27" s="17">
        <v>12</v>
      </c>
      <c r="F27" s="2">
        <v>576.52</v>
      </c>
      <c r="G27" s="18"/>
      <c r="H27" s="18"/>
      <c r="I27" s="16">
        <f t="shared" si="0"/>
        <v>576.52</v>
      </c>
      <c r="J27" s="19">
        <v>0.1</v>
      </c>
      <c r="K27" s="20"/>
      <c r="L27" s="20"/>
      <c r="N27" s="12">
        <f t="shared" si="1"/>
        <v>518.86800000000005</v>
      </c>
      <c r="O27" s="13">
        <f t="shared" si="2"/>
        <v>43.239000000000004</v>
      </c>
      <c r="P27" s="15"/>
      <c r="Q27" s="14"/>
      <c r="R27" s="3">
        <f t="shared" si="3"/>
        <v>648</v>
      </c>
      <c r="S27" s="3">
        <f t="shared" si="4"/>
        <v>54</v>
      </c>
      <c r="T27" s="21">
        <f t="shared" si="5"/>
        <v>7.93</v>
      </c>
      <c r="U27" s="2">
        <f t="shared" si="6"/>
        <v>596.64</v>
      </c>
      <c r="V27" s="2">
        <f t="shared" si="7"/>
        <v>49.72</v>
      </c>
      <c r="W27" s="2">
        <f t="shared" si="8"/>
        <v>576</v>
      </c>
      <c r="X27" s="2">
        <f t="shared" si="9"/>
        <v>48</v>
      </c>
      <c r="Y27" s="2">
        <f t="shared" si="10"/>
        <v>560.40000000000009</v>
      </c>
      <c r="Z27" s="16">
        <f t="shared" si="11"/>
        <v>46.7</v>
      </c>
      <c r="AA27" s="16">
        <f t="shared" si="12"/>
        <v>549.96</v>
      </c>
      <c r="AB27" s="16">
        <f t="shared" si="13"/>
        <v>45.83</v>
      </c>
    </row>
    <row r="28" spans="1:28" x14ac:dyDescent="0.25">
      <c r="A28" t="s">
        <v>238</v>
      </c>
      <c r="B28" s="24">
        <v>15959</v>
      </c>
      <c r="C28" s="24" t="s">
        <v>55</v>
      </c>
      <c r="D28" s="24" t="s">
        <v>53</v>
      </c>
      <c r="E28" s="17">
        <v>20</v>
      </c>
      <c r="F28" s="2">
        <v>1505.2</v>
      </c>
      <c r="G28" s="18"/>
      <c r="H28" s="18"/>
      <c r="I28" s="16">
        <f t="shared" si="0"/>
        <v>1505.2</v>
      </c>
      <c r="J28" s="19">
        <v>0.1</v>
      </c>
      <c r="K28" s="20"/>
      <c r="L28" s="20"/>
      <c r="N28" s="12">
        <f t="shared" si="1"/>
        <v>1354.68</v>
      </c>
      <c r="O28" s="13">
        <f t="shared" si="2"/>
        <v>67.734000000000009</v>
      </c>
      <c r="P28" s="15"/>
      <c r="Q28" s="14"/>
      <c r="R28" s="3">
        <f t="shared" si="3"/>
        <v>1680</v>
      </c>
      <c r="S28" s="3">
        <f t="shared" si="4"/>
        <v>84</v>
      </c>
      <c r="T28" s="21">
        <f t="shared" si="5"/>
        <v>7.27</v>
      </c>
      <c r="U28" s="2">
        <f t="shared" si="6"/>
        <v>1557.8</v>
      </c>
      <c r="V28" s="2">
        <f t="shared" si="7"/>
        <v>77.89</v>
      </c>
      <c r="W28" s="2">
        <f t="shared" si="8"/>
        <v>1503.6000000000001</v>
      </c>
      <c r="X28" s="2">
        <f t="shared" si="9"/>
        <v>75.180000000000007</v>
      </c>
      <c r="Y28" s="2">
        <f t="shared" si="10"/>
        <v>1463</v>
      </c>
      <c r="Z28" s="16">
        <f t="shared" si="11"/>
        <v>73.150000000000006</v>
      </c>
      <c r="AA28" s="16">
        <f t="shared" si="12"/>
        <v>1436</v>
      </c>
      <c r="AB28" s="16">
        <f t="shared" si="13"/>
        <v>71.8</v>
      </c>
    </row>
    <row r="29" spans="1:28" x14ac:dyDescent="0.25">
      <c r="A29" t="s">
        <v>238</v>
      </c>
      <c r="B29" s="24">
        <v>15957</v>
      </c>
      <c r="C29" s="24" t="s">
        <v>52</v>
      </c>
      <c r="D29" s="24" t="s">
        <v>53</v>
      </c>
      <c r="E29" s="17">
        <v>10</v>
      </c>
      <c r="F29" s="2">
        <v>908.2</v>
      </c>
      <c r="G29" s="18"/>
      <c r="H29" s="18"/>
      <c r="I29" s="16">
        <f t="shared" si="0"/>
        <v>908.2</v>
      </c>
      <c r="J29" s="19">
        <v>0.1</v>
      </c>
      <c r="K29" s="20"/>
      <c r="L29" s="20"/>
      <c r="N29" s="12">
        <f t="shared" si="1"/>
        <v>817.38000000000011</v>
      </c>
      <c r="O29" s="13">
        <f t="shared" si="2"/>
        <v>81.738000000000014</v>
      </c>
      <c r="P29" s="15"/>
      <c r="Q29" s="14"/>
      <c r="R29" s="3">
        <f t="shared" si="3"/>
        <v>1020</v>
      </c>
      <c r="S29" s="3">
        <f t="shared" si="4"/>
        <v>102</v>
      </c>
      <c r="T29" s="21">
        <f t="shared" si="5"/>
        <v>7.84</v>
      </c>
      <c r="U29" s="2">
        <f t="shared" si="6"/>
        <v>940</v>
      </c>
      <c r="V29" s="2">
        <f t="shared" si="7"/>
        <v>94</v>
      </c>
      <c r="W29" s="2">
        <f t="shared" si="8"/>
        <v>907.30000000000007</v>
      </c>
      <c r="X29" s="2">
        <f t="shared" si="9"/>
        <v>90.73</v>
      </c>
      <c r="Y29" s="2">
        <f t="shared" si="10"/>
        <v>882.8</v>
      </c>
      <c r="Z29" s="16">
        <f t="shared" si="11"/>
        <v>88.28</v>
      </c>
      <c r="AA29" s="16">
        <f t="shared" si="12"/>
        <v>866.4</v>
      </c>
      <c r="AB29" s="16">
        <f t="shared" si="13"/>
        <v>86.64</v>
      </c>
    </row>
    <row r="30" spans="1:28" x14ac:dyDescent="0.25">
      <c r="A30" t="s">
        <v>238</v>
      </c>
      <c r="B30" s="24">
        <v>15958</v>
      </c>
      <c r="C30" s="24" t="s">
        <v>54</v>
      </c>
      <c r="D30" s="24" t="s">
        <v>53</v>
      </c>
      <c r="E30" s="17">
        <v>10</v>
      </c>
      <c r="F30" s="2">
        <v>823.8</v>
      </c>
      <c r="G30" s="18"/>
      <c r="H30" s="18"/>
      <c r="I30" s="16">
        <f t="shared" si="0"/>
        <v>823.8</v>
      </c>
      <c r="J30" s="19">
        <v>0.1</v>
      </c>
      <c r="K30" s="20"/>
      <c r="L30" s="20"/>
      <c r="N30" s="12">
        <f t="shared" si="1"/>
        <v>741.42</v>
      </c>
      <c r="O30" s="13">
        <f t="shared" si="2"/>
        <v>74.141999999999996</v>
      </c>
      <c r="P30" s="15"/>
      <c r="Q30" s="14"/>
      <c r="R30" s="3">
        <f t="shared" si="3"/>
        <v>920</v>
      </c>
      <c r="S30" s="3">
        <f t="shared" si="4"/>
        <v>92</v>
      </c>
      <c r="T30" s="21">
        <f t="shared" si="5"/>
        <v>7.33</v>
      </c>
      <c r="U30" s="2">
        <f t="shared" si="6"/>
        <v>852.6</v>
      </c>
      <c r="V30" s="2">
        <f t="shared" si="7"/>
        <v>85.26</v>
      </c>
      <c r="W30" s="2">
        <f t="shared" si="8"/>
        <v>823</v>
      </c>
      <c r="X30" s="2">
        <f t="shared" si="9"/>
        <v>82.3</v>
      </c>
      <c r="Y30" s="2">
        <f t="shared" si="10"/>
        <v>800.69999999999993</v>
      </c>
      <c r="Z30" s="16">
        <f t="shared" si="11"/>
        <v>80.069999999999993</v>
      </c>
      <c r="AA30" s="16">
        <f t="shared" si="12"/>
        <v>785.90000000000009</v>
      </c>
      <c r="AB30" s="16">
        <f t="shared" si="13"/>
        <v>78.59</v>
      </c>
    </row>
    <row r="31" spans="1:28" x14ac:dyDescent="0.25">
      <c r="A31" t="s">
        <v>238</v>
      </c>
      <c r="B31" s="24" t="s">
        <v>71</v>
      </c>
      <c r="C31" s="24" t="s">
        <v>72</v>
      </c>
      <c r="D31" s="24" t="s">
        <v>73</v>
      </c>
      <c r="E31" s="17">
        <v>12</v>
      </c>
      <c r="F31" s="2">
        <v>547.79999999999995</v>
      </c>
      <c r="G31" s="18"/>
      <c r="H31" s="18"/>
      <c r="I31" s="16">
        <f t="shared" si="0"/>
        <v>547.79999999999995</v>
      </c>
      <c r="J31" s="19">
        <v>0.1</v>
      </c>
      <c r="K31" s="20"/>
      <c r="L31" s="20"/>
      <c r="N31" s="12">
        <f t="shared" si="1"/>
        <v>493.02</v>
      </c>
      <c r="O31" s="13">
        <f t="shared" si="2"/>
        <v>41.085000000000001</v>
      </c>
      <c r="P31" s="15"/>
      <c r="Q31" s="14"/>
      <c r="R31" s="3">
        <f t="shared" si="3"/>
        <v>612</v>
      </c>
      <c r="S31" s="3">
        <f t="shared" si="4"/>
        <v>51</v>
      </c>
      <c r="T31" s="21">
        <f t="shared" si="5"/>
        <v>7.35</v>
      </c>
      <c r="U31" s="2">
        <f t="shared" si="6"/>
        <v>567</v>
      </c>
      <c r="V31" s="2">
        <f t="shared" si="7"/>
        <v>47.25</v>
      </c>
      <c r="W31" s="2">
        <f t="shared" si="8"/>
        <v>547.20000000000005</v>
      </c>
      <c r="X31" s="2">
        <f t="shared" si="9"/>
        <v>45.6</v>
      </c>
      <c r="Y31" s="2">
        <f t="shared" si="10"/>
        <v>532.43999999999994</v>
      </c>
      <c r="Z31" s="16">
        <f t="shared" si="11"/>
        <v>44.37</v>
      </c>
      <c r="AA31" s="16">
        <f t="shared" si="12"/>
        <v>522.59999999999991</v>
      </c>
      <c r="AB31" s="16">
        <f t="shared" si="13"/>
        <v>43.55</v>
      </c>
    </row>
    <row r="32" spans="1:28" x14ac:dyDescent="0.25">
      <c r="A32" t="s">
        <v>238</v>
      </c>
      <c r="B32" s="24" t="s">
        <v>126</v>
      </c>
      <c r="C32" s="24" t="s">
        <v>127</v>
      </c>
      <c r="D32" s="24" t="s">
        <v>76</v>
      </c>
      <c r="E32" s="17">
        <v>12</v>
      </c>
      <c r="F32" s="2">
        <v>482.04</v>
      </c>
      <c r="G32" s="18"/>
      <c r="H32" s="18"/>
      <c r="I32" s="16">
        <f t="shared" si="0"/>
        <v>482.04</v>
      </c>
      <c r="J32" s="19">
        <v>0.1</v>
      </c>
      <c r="K32" s="20"/>
      <c r="L32" s="20"/>
      <c r="N32" s="12">
        <f t="shared" si="1"/>
        <v>433.83600000000001</v>
      </c>
      <c r="O32" s="13">
        <f t="shared" si="2"/>
        <v>36.152999999999999</v>
      </c>
      <c r="P32" s="15"/>
      <c r="Q32" s="14"/>
      <c r="R32" s="3">
        <f t="shared" si="3"/>
        <v>540</v>
      </c>
      <c r="S32" s="3">
        <f t="shared" si="4"/>
        <v>45</v>
      </c>
      <c r="T32" s="21">
        <f t="shared" si="5"/>
        <v>7.6</v>
      </c>
      <c r="U32" s="2">
        <f t="shared" si="6"/>
        <v>498.96</v>
      </c>
      <c r="V32" s="2">
        <f t="shared" si="7"/>
        <v>41.58</v>
      </c>
      <c r="W32" s="2">
        <f t="shared" si="8"/>
        <v>481.56000000000006</v>
      </c>
      <c r="X32" s="2">
        <f t="shared" si="9"/>
        <v>40.130000000000003</v>
      </c>
      <c r="Y32" s="2">
        <f t="shared" si="10"/>
        <v>468.59999999999997</v>
      </c>
      <c r="Z32" s="16">
        <f t="shared" si="11"/>
        <v>39.049999999999997</v>
      </c>
      <c r="AA32" s="16">
        <f t="shared" si="12"/>
        <v>459.84000000000003</v>
      </c>
      <c r="AB32" s="16">
        <f t="shared" si="13"/>
        <v>38.32</v>
      </c>
    </row>
    <row r="33" spans="1:28" x14ac:dyDescent="0.25">
      <c r="A33" t="s">
        <v>238</v>
      </c>
      <c r="B33" s="24" t="s">
        <v>74</v>
      </c>
      <c r="C33" s="24" t="s">
        <v>75</v>
      </c>
      <c r="D33" s="24" t="s">
        <v>76</v>
      </c>
      <c r="E33" s="17">
        <v>12</v>
      </c>
      <c r="F33" s="2">
        <v>504.36</v>
      </c>
      <c r="G33" s="18"/>
      <c r="H33" s="18"/>
      <c r="I33" s="16">
        <f t="shared" si="0"/>
        <v>504.36</v>
      </c>
      <c r="J33" s="19">
        <v>0.1</v>
      </c>
      <c r="K33" s="20"/>
      <c r="L33" s="20"/>
      <c r="N33" s="12">
        <f t="shared" si="1"/>
        <v>453.92400000000004</v>
      </c>
      <c r="O33" s="13">
        <f t="shared" si="2"/>
        <v>37.827000000000005</v>
      </c>
      <c r="P33" s="15"/>
      <c r="Q33" s="14"/>
      <c r="R33" s="3">
        <f t="shared" si="3"/>
        <v>564</v>
      </c>
      <c r="S33" s="3">
        <f t="shared" si="4"/>
        <v>47</v>
      </c>
      <c r="T33" s="21">
        <f t="shared" si="5"/>
        <v>7.45</v>
      </c>
      <c r="U33" s="2">
        <f t="shared" si="6"/>
        <v>522</v>
      </c>
      <c r="V33" s="2">
        <f t="shared" si="7"/>
        <v>43.5</v>
      </c>
      <c r="W33" s="2">
        <f t="shared" si="8"/>
        <v>503.88</v>
      </c>
      <c r="X33" s="2">
        <f t="shared" si="9"/>
        <v>41.99</v>
      </c>
      <c r="Y33" s="2">
        <f t="shared" si="10"/>
        <v>490.20000000000005</v>
      </c>
      <c r="Z33" s="16">
        <f t="shared" si="11"/>
        <v>40.85</v>
      </c>
      <c r="AA33" s="16">
        <f t="shared" si="12"/>
        <v>481.20000000000005</v>
      </c>
      <c r="AB33" s="16">
        <f t="shared" si="13"/>
        <v>40.1</v>
      </c>
    </row>
    <row r="34" spans="1:28" x14ac:dyDescent="0.25">
      <c r="A34" t="s">
        <v>238</v>
      </c>
      <c r="B34" s="24" t="s">
        <v>128</v>
      </c>
      <c r="C34" s="24" t="s">
        <v>129</v>
      </c>
      <c r="D34" s="24" t="s">
        <v>40</v>
      </c>
      <c r="E34" s="17">
        <v>8</v>
      </c>
      <c r="F34" s="2">
        <v>509.6</v>
      </c>
      <c r="G34" s="18"/>
      <c r="H34" s="18"/>
      <c r="I34" s="16">
        <f t="shared" si="0"/>
        <v>509.6</v>
      </c>
      <c r="J34" s="19">
        <v>0.1</v>
      </c>
      <c r="K34" s="20"/>
      <c r="L34" s="20"/>
      <c r="N34" s="12">
        <f t="shared" si="1"/>
        <v>458.64000000000004</v>
      </c>
      <c r="O34" s="13">
        <f t="shared" si="2"/>
        <v>57.330000000000005</v>
      </c>
      <c r="P34" s="15"/>
      <c r="Q34" s="14"/>
      <c r="R34" s="3">
        <f t="shared" si="3"/>
        <v>568</v>
      </c>
      <c r="S34" s="3">
        <f t="shared" si="4"/>
        <v>71</v>
      </c>
      <c r="T34" s="21">
        <f t="shared" si="5"/>
        <v>7.14</v>
      </c>
      <c r="U34" s="2">
        <f t="shared" si="6"/>
        <v>527.44000000000005</v>
      </c>
      <c r="V34" s="2">
        <f t="shared" si="7"/>
        <v>65.930000000000007</v>
      </c>
      <c r="W34" s="2">
        <f t="shared" si="8"/>
        <v>509.12</v>
      </c>
      <c r="X34" s="2">
        <f t="shared" si="9"/>
        <v>63.64</v>
      </c>
      <c r="Y34" s="2">
        <f t="shared" si="10"/>
        <v>495.36</v>
      </c>
      <c r="Z34" s="16">
        <f t="shared" si="11"/>
        <v>61.92</v>
      </c>
      <c r="AA34" s="16">
        <f t="shared" si="12"/>
        <v>486.16</v>
      </c>
      <c r="AB34" s="16">
        <f t="shared" si="13"/>
        <v>60.77</v>
      </c>
    </row>
    <row r="35" spans="1:28" x14ac:dyDescent="0.25">
      <c r="A35" t="s">
        <v>238</v>
      </c>
      <c r="B35" s="24" t="s">
        <v>228</v>
      </c>
      <c r="C35" s="24" t="s">
        <v>143</v>
      </c>
      <c r="D35" s="24" t="s">
        <v>51</v>
      </c>
      <c r="E35" s="17">
        <v>12</v>
      </c>
      <c r="F35" s="2">
        <v>722.4</v>
      </c>
      <c r="G35" s="18"/>
      <c r="H35" s="18"/>
      <c r="I35" s="16">
        <f t="shared" si="0"/>
        <v>722.4</v>
      </c>
      <c r="J35" s="19">
        <v>0.1</v>
      </c>
      <c r="K35" s="20"/>
      <c r="L35" s="20"/>
      <c r="N35" s="12">
        <f t="shared" si="1"/>
        <v>650.16</v>
      </c>
      <c r="O35" s="13">
        <f t="shared" si="2"/>
        <v>54.18</v>
      </c>
      <c r="P35" s="15"/>
      <c r="Q35" s="14"/>
      <c r="R35" s="3">
        <f t="shared" si="3"/>
        <v>804</v>
      </c>
      <c r="S35" s="3">
        <f t="shared" si="4"/>
        <v>67</v>
      </c>
      <c r="T35" s="21">
        <f t="shared" si="5"/>
        <v>7</v>
      </c>
      <c r="U35" s="2">
        <f t="shared" si="6"/>
        <v>747.72</v>
      </c>
      <c r="V35" s="2">
        <f t="shared" si="7"/>
        <v>62.31</v>
      </c>
      <c r="W35" s="2">
        <f t="shared" si="8"/>
        <v>721.68000000000006</v>
      </c>
      <c r="X35" s="2">
        <f t="shared" si="9"/>
        <v>60.14</v>
      </c>
      <c r="Y35" s="2">
        <f t="shared" si="10"/>
        <v>702.12</v>
      </c>
      <c r="Z35" s="16">
        <f t="shared" si="11"/>
        <v>58.51</v>
      </c>
      <c r="AA35" s="16">
        <f t="shared" si="12"/>
        <v>689.16</v>
      </c>
      <c r="AB35" s="16">
        <f t="shared" si="13"/>
        <v>57.43</v>
      </c>
    </row>
    <row r="36" spans="1:28" x14ac:dyDescent="0.25">
      <c r="A36" t="s">
        <v>238</v>
      </c>
      <c r="B36" s="24" t="s">
        <v>205</v>
      </c>
      <c r="C36" s="24" t="s">
        <v>47</v>
      </c>
      <c r="D36" s="24" t="s">
        <v>204</v>
      </c>
      <c r="E36" s="17">
        <v>12</v>
      </c>
      <c r="F36" s="2">
        <v>547.20000000000005</v>
      </c>
      <c r="G36" s="18"/>
      <c r="H36" s="18"/>
      <c r="I36" s="16">
        <f t="shared" si="0"/>
        <v>547.20000000000005</v>
      </c>
      <c r="J36" s="19">
        <v>0.1</v>
      </c>
      <c r="K36" s="20"/>
      <c r="L36" s="20"/>
      <c r="N36" s="12">
        <f t="shared" si="1"/>
        <v>492.48000000000008</v>
      </c>
      <c r="O36" s="13">
        <f t="shared" si="2"/>
        <v>41.040000000000006</v>
      </c>
      <c r="P36" s="15"/>
      <c r="Q36" s="14"/>
      <c r="R36" s="3">
        <f t="shared" si="3"/>
        <v>612</v>
      </c>
      <c r="S36" s="3">
        <f t="shared" si="4"/>
        <v>51</v>
      </c>
      <c r="T36" s="21">
        <f t="shared" si="5"/>
        <v>7.45</v>
      </c>
      <c r="U36" s="2">
        <f t="shared" si="6"/>
        <v>566.40000000000009</v>
      </c>
      <c r="V36" s="2">
        <f t="shared" si="7"/>
        <v>47.2</v>
      </c>
      <c r="W36" s="2">
        <f t="shared" si="8"/>
        <v>546.59999999999991</v>
      </c>
      <c r="X36" s="2">
        <f t="shared" si="9"/>
        <v>45.55</v>
      </c>
      <c r="Y36" s="2">
        <f t="shared" si="10"/>
        <v>531.84</v>
      </c>
      <c r="Z36" s="16">
        <f t="shared" si="11"/>
        <v>44.32</v>
      </c>
      <c r="AA36" s="16">
        <f t="shared" si="12"/>
        <v>522</v>
      </c>
      <c r="AB36" s="16">
        <f t="shared" si="13"/>
        <v>43.5</v>
      </c>
    </row>
    <row r="37" spans="1:28" x14ac:dyDescent="0.25">
      <c r="A37" t="s">
        <v>238</v>
      </c>
      <c r="B37" s="24" t="s">
        <v>130</v>
      </c>
      <c r="C37" s="24" t="s">
        <v>131</v>
      </c>
      <c r="D37" s="24" t="s">
        <v>40</v>
      </c>
      <c r="E37" s="17">
        <v>24</v>
      </c>
      <c r="F37" s="2">
        <v>1452</v>
      </c>
      <c r="G37" s="18"/>
      <c r="H37" s="18"/>
      <c r="I37" s="16">
        <f t="shared" si="0"/>
        <v>1452</v>
      </c>
      <c r="J37" s="19">
        <v>0.1</v>
      </c>
      <c r="K37" s="20"/>
      <c r="L37" s="20"/>
      <c r="N37" s="12">
        <f t="shared" si="1"/>
        <v>1306.8</v>
      </c>
      <c r="O37" s="13">
        <f t="shared" si="2"/>
        <v>54.449999999999996</v>
      </c>
      <c r="P37" s="15"/>
      <c r="Q37" s="14"/>
      <c r="R37" s="3">
        <f t="shared" si="3"/>
        <v>1632</v>
      </c>
      <c r="S37" s="3">
        <f t="shared" si="4"/>
        <v>68</v>
      </c>
      <c r="T37" s="21">
        <f t="shared" si="5"/>
        <v>7.91</v>
      </c>
      <c r="U37" s="2">
        <f t="shared" si="6"/>
        <v>1502.8799999999999</v>
      </c>
      <c r="V37" s="2">
        <f t="shared" si="7"/>
        <v>62.62</v>
      </c>
      <c r="W37" s="2">
        <f t="shared" si="8"/>
        <v>1450.56</v>
      </c>
      <c r="X37" s="2">
        <f t="shared" si="9"/>
        <v>60.44</v>
      </c>
      <c r="Y37" s="2">
        <f t="shared" si="10"/>
        <v>1411.44</v>
      </c>
      <c r="Z37" s="16">
        <f t="shared" si="11"/>
        <v>58.81</v>
      </c>
      <c r="AA37" s="16">
        <f t="shared" si="12"/>
        <v>1385.28</v>
      </c>
      <c r="AB37" s="16">
        <f t="shared" si="13"/>
        <v>57.72</v>
      </c>
    </row>
    <row r="38" spans="1:28" x14ac:dyDescent="0.25">
      <c r="A38" t="s">
        <v>238</v>
      </c>
      <c r="B38" s="24" t="s">
        <v>206</v>
      </c>
      <c r="C38" s="24" t="s">
        <v>48</v>
      </c>
      <c r="D38" s="24" t="s">
        <v>204</v>
      </c>
      <c r="E38" s="17">
        <v>12</v>
      </c>
      <c r="F38" s="2">
        <v>547.20000000000005</v>
      </c>
      <c r="G38" s="18"/>
      <c r="H38" s="18"/>
      <c r="I38" s="16">
        <f t="shared" si="0"/>
        <v>547.20000000000005</v>
      </c>
      <c r="J38" s="19">
        <v>0.1</v>
      </c>
      <c r="K38" s="20"/>
      <c r="L38" s="20"/>
      <c r="N38" s="12">
        <f t="shared" si="1"/>
        <v>492.48000000000008</v>
      </c>
      <c r="O38" s="13">
        <f t="shared" si="2"/>
        <v>41.040000000000006</v>
      </c>
      <c r="P38" s="15"/>
      <c r="Q38" s="14"/>
      <c r="R38" s="3">
        <f t="shared" si="3"/>
        <v>612</v>
      </c>
      <c r="S38" s="3">
        <f t="shared" si="4"/>
        <v>51</v>
      </c>
      <c r="T38" s="21">
        <f t="shared" si="5"/>
        <v>7.45</v>
      </c>
      <c r="U38" s="2">
        <f t="shared" si="6"/>
        <v>566.40000000000009</v>
      </c>
      <c r="V38" s="2">
        <f t="shared" si="7"/>
        <v>47.2</v>
      </c>
      <c r="W38" s="2">
        <f t="shared" si="8"/>
        <v>546.59999999999991</v>
      </c>
      <c r="X38" s="2">
        <f t="shared" si="9"/>
        <v>45.55</v>
      </c>
      <c r="Y38" s="2">
        <f t="shared" si="10"/>
        <v>531.84</v>
      </c>
      <c r="Z38" s="16">
        <f t="shared" si="11"/>
        <v>44.32</v>
      </c>
      <c r="AA38" s="16">
        <f t="shared" si="12"/>
        <v>522</v>
      </c>
      <c r="AB38" s="16">
        <f t="shared" si="13"/>
        <v>43.5</v>
      </c>
    </row>
    <row r="39" spans="1:28" x14ac:dyDescent="0.25">
      <c r="A39" t="s">
        <v>238</v>
      </c>
      <c r="B39" s="24" t="s">
        <v>203</v>
      </c>
      <c r="C39" s="24" t="s">
        <v>49</v>
      </c>
      <c r="D39" s="24" t="s">
        <v>204</v>
      </c>
      <c r="E39" s="17">
        <v>20</v>
      </c>
      <c r="F39" s="2">
        <v>912</v>
      </c>
      <c r="G39" s="18"/>
      <c r="H39" s="18"/>
      <c r="I39" s="16">
        <f t="shared" si="0"/>
        <v>912</v>
      </c>
      <c r="J39" s="19">
        <v>0.1</v>
      </c>
      <c r="K39" s="20"/>
      <c r="L39" s="20"/>
      <c r="N39" s="12">
        <f t="shared" si="1"/>
        <v>820.80000000000007</v>
      </c>
      <c r="O39" s="13">
        <f t="shared" si="2"/>
        <v>41.040000000000006</v>
      </c>
      <c r="P39" s="15"/>
      <c r="Q39" s="14"/>
      <c r="R39" s="3">
        <f t="shared" si="3"/>
        <v>1020</v>
      </c>
      <c r="S39" s="3">
        <f t="shared" si="4"/>
        <v>51</v>
      </c>
      <c r="T39" s="21">
        <f t="shared" si="5"/>
        <v>7.45</v>
      </c>
      <c r="U39" s="2">
        <f t="shared" si="6"/>
        <v>944</v>
      </c>
      <c r="V39" s="2">
        <f t="shared" si="7"/>
        <v>47.2</v>
      </c>
      <c r="W39" s="2">
        <f t="shared" si="8"/>
        <v>911</v>
      </c>
      <c r="X39" s="2">
        <f t="shared" si="9"/>
        <v>45.55</v>
      </c>
      <c r="Y39" s="2">
        <f t="shared" si="10"/>
        <v>886.4</v>
      </c>
      <c r="Z39" s="16">
        <f t="shared" si="11"/>
        <v>44.32</v>
      </c>
      <c r="AA39" s="16">
        <f t="shared" si="12"/>
        <v>870</v>
      </c>
      <c r="AB39" s="16">
        <f t="shared" si="13"/>
        <v>43.5</v>
      </c>
    </row>
    <row r="40" spans="1:28" x14ac:dyDescent="0.25">
      <c r="A40" t="s">
        <v>238</v>
      </c>
      <c r="B40" s="24" t="s">
        <v>50</v>
      </c>
      <c r="C40" s="24" t="s">
        <v>39</v>
      </c>
      <c r="D40" s="24" t="s">
        <v>51</v>
      </c>
      <c r="E40" s="17">
        <v>12</v>
      </c>
      <c r="F40" s="2">
        <v>722.4</v>
      </c>
      <c r="G40" s="18"/>
      <c r="H40" s="18"/>
      <c r="I40" s="16">
        <f t="shared" si="0"/>
        <v>722.4</v>
      </c>
      <c r="J40" s="19">
        <v>0.1</v>
      </c>
      <c r="K40" s="20"/>
      <c r="L40" s="20"/>
      <c r="N40" s="12">
        <f t="shared" si="1"/>
        <v>650.16</v>
      </c>
      <c r="O40" s="13">
        <f t="shared" si="2"/>
        <v>54.18</v>
      </c>
      <c r="P40" s="15"/>
      <c r="Q40" s="14"/>
      <c r="R40" s="3">
        <f t="shared" si="3"/>
        <v>804</v>
      </c>
      <c r="S40" s="3">
        <f t="shared" si="4"/>
        <v>67</v>
      </c>
      <c r="T40" s="21">
        <f t="shared" si="5"/>
        <v>7</v>
      </c>
      <c r="U40" s="2">
        <f t="shared" si="6"/>
        <v>747.72</v>
      </c>
      <c r="V40" s="2">
        <f t="shared" si="7"/>
        <v>62.31</v>
      </c>
      <c r="W40" s="2">
        <f t="shared" si="8"/>
        <v>721.68000000000006</v>
      </c>
      <c r="X40" s="2">
        <f t="shared" si="9"/>
        <v>60.14</v>
      </c>
      <c r="Y40" s="2">
        <f t="shared" si="10"/>
        <v>702.12</v>
      </c>
      <c r="Z40" s="16">
        <f t="shared" si="11"/>
        <v>58.51</v>
      </c>
      <c r="AA40" s="16">
        <f t="shared" si="12"/>
        <v>689.16</v>
      </c>
      <c r="AB40" s="16">
        <f t="shared" si="13"/>
        <v>57.43</v>
      </c>
    </row>
    <row r="41" spans="1:28" x14ac:dyDescent="0.25">
      <c r="A41" t="s">
        <v>238</v>
      </c>
      <c r="B41" s="24" t="s">
        <v>132</v>
      </c>
      <c r="C41" s="24" t="s">
        <v>133</v>
      </c>
      <c r="D41" s="24" t="s">
        <v>134</v>
      </c>
      <c r="E41" s="17">
        <v>12</v>
      </c>
      <c r="F41" s="2">
        <v>478.2</v>
      </c>
      <c r="G41" s="18"/>
      <c r="H41" s="18"/>
      <c r="I41" s="16">
        <f t="shared" si="0"/>
        <v>478.2</v>
      </c>
      <c r="J41" s="19">
        <v>0.1</v>
      </c>
      <c r="K41" s="20"/>
      <c r="L41" s="20"/>
      <c r="N41" s="12">
        <f t="shared" si="1"/>
        <v>430.38</v>
      </c>
      <c r="O41" s="13">
        <f t="shared" si="2"/>
        <v>35.865000000000002</v>
      </c>
      <c r="P41" s="15"/>
      <c r="Q41" s="14"/>
      <c r="R41" s="3">
        <f t="shared" si="3"/>
        <v>528</v>
      </c>
      <c r="S41" s="3">
        <f t="shared" si="4"/>
        <v>44</v>
      </c>
      <c r="T41" s="21">
        <f t="shared" si="5"/>
        <v>6.27</v>
      </c>
      <c r="U41" s="2">
        <f t="shared" si="6"/>
        <v>494.88</v>
      </c>
      <c r="V41" s="2">
        <f t="shared" si="7"/>
        <v>41.24</v>
      </c>
      <c r="W41" s="2">
        <f t="shared" si="8"/>
        <v>477.72</v>
      </c>
      <c r="X41" s="2">
        <f t="shared" si="9"/>
        <v>39.81</v>
      </c>
      <c r="Y41" s="2">
        <f t="shared" si="10"/>
        <v>464.76</v>
      </c>
      <c r="Z41" s="16">
        <f t="shared" si="11"/>
        <v>38.729999999999997</v>
      </c>
      <c r="AA41" s="16">
        <f t="shared" si="12"/>
        <v>456.24</v>
      </c>
      <c r="AB41" s="16">
        <f t="shared" si="13"/>
        <v>38.020000000000003</v>
      </c>
    </row>
    <row r="42" spans="1:28" x14ac:dyDescent="0.25">
      <c r="A42" t="s">
        <v>238</v>
      </c>
      <c r="B42" s="24" t="s">
        <v>190</v>
      </c>
      <c r="C42" s="24" t="s">
        <v>191</v>
      </c>
      <c r="D42" s="24" t="s">
        <v>36</v>
      </c>
      <c r="E42" s="17">
        <v>12</v>
      </c>
      <c r="F42" s="2">
        <v>2352</v>
      </c>
      <c r="G42" s="18"/>
      <c r="H42" s="18"/>
      <c r="I42" s="16">
        <f t="shared" si="0"/>
        <v>2352</v>
      </c>
      <c r="J42" s="19">
        <v>0.1</v>
      </c>
      <c r="K42" s="20"/>
      <c r="L42" s="20"/>
      <c r="N42" s="12">
        <f t="shared" si="1"/>
        <v>2116.8000000000002</v>
      </c>
      <c r="O42" s="13">
        <f t="shared" si="2"/>
        <v>176.4</v>
      </c>
      <c r="P42" s="15"/>
      <c r="Q42" s="14"/>
      <c r="R42" s="3">
        <f t="shared" si="3"/>
        <v>2640</v>
      </c>
      <c r="S42" s="3">
        <f t="shared" si="4"/>
        <v>220</v>
      </c>
      <c r="T42" s="21">
        <f t="shared" si="5"/>
        <v>7.79</v>
      </c>
      <c r="U42" s="2">
        <f t="shared" si="6"/>
        <v>2434.3200000000002</v>
      </c>
      <c r="V42" s="2">
        <f t="shared" si="7"/>
        <v>202.86</v>
      </c>
      <c r="W42" s="2">
        <f t="shared" si="8"/>
        <v>2349.6000000000004</v>
      </c>
      <c r="X42" s="2">
        <f t="shared" si="9"/>
        <v>195.8</v>
      </c>
      <c r="Y42" s="2">
        <f t="shared" si="10"/>
        <v>2286.12</v>
      </c>
      <c r="Z42" s="16">
        <f t="shared" si="11"/>
        <v>190.51</v>
      </c>
      <c r="AA42" s="16">
        <f t="shared" si="12"/>
        <v>2243.7599999999998</v>
      </c>
      <c r="AB42" s="16">
        <f t="shared" si="13"/>
        <v>186.98</v>
      </c>
    </row>
    <row r="43" spans="1:28" x14ac:dyDescent="0.25">
      <c r="A43" t="s">
        <v>238</v>
      </c>
      <c r="B43" s="24" t="s">
        <v>135</v>
      </c>
      <c r="C43" s="24" t="s">
        <v>136</v>
      </c>
      <c r="D43" s="24" t="s">
        <v>137</v>
      </c>
      <c r="E43" s="17">
        <v>12</v>
      </c>
      <c r="F43" s="2">
        <v>1125</v>
      </c>
      <c r="G43" s="18"/>
      <c r="H43" s="18"/>
      <c r="I43" s="16">
        <f t="shared" si="0"/>
        <v>1125</v>
      </c>
      <c r="J43" s="19">
        <v>0.1</v>
      </c>
      <c r="K43" s="20"/>
      <c r="L43" s="20"/>
      <c r="N43" s="12">
        <f t="shared" si="1"/>
        <v>1012.5</v>
      </c>
      <c r="O43" s="13">
        <f t="shared" si="2"/>
        <v>84.375</v>
      </c>
      <c r="P43" s="15"/>
      <c r="Q43" s="14"/>
      <c r="R43" s="3">
        <f t="shared" si="3"/>
        <v>1260</v>
      </c>
      <c r="S43" s="3">
        <f t="shared" si="4"/>
        <v>105</v>
      </c>
      <c r="T43" s="21">
        <f t="shared" si="5"/>
        <v>7.59</v>
      </c>
      <c r="U43" s="2">
        <f t="shared" si="6"/>
        <v>1164.3600000000001</v>
      </c>
      <c r="V43" s="2">
        <f t="shared" si="7"/>
        <v>97.03</v>
      </c>
      <c r="W43" s="2">
        <f t="shared" si="8"/>
        <v>1123.92</v>
      </c>
      <c r="X43" s="2">
        <f t="shared" si="9"/>
        <v>93.66</v>
      </c>
      <c r="Y43" s="2">
        <f t="shared" si="10"/>
        <v>1093.56</v>
      </c>
      <c r="Z43" s="16">
        <f t="shared" si="11"/>
        <v>91.13</v>
      </c>
      <c r="AA43" s="16">
        <f t="shared" si="12"/>
        <v>1073.28</v>
      </c>
      <c r="AB43" s="16">
        <f t="shared" si="13"/>
        <v>89.44</v>
      </c>
    </row>
    <row r="44" spans="1:28" x14ac:dyDescent="0.25">
      <c r="A44" t="s">
        <v>238</v>
      </c>
      <c r="B44" s="24" t="s">
        <v>138</v>
      </c>
      <c r="C44" s="24" t="s">
        <v>139</v>
      </c>
      <c r="D44" s="24" t="s">
        <v>84</v>
      </c>
      <c r="E44" s="17">
        <v>12</v>
      </c>
      <c r="F44" s="2">
        <v>287.39999999999998</v>
      </c>
      <c r="G44" s="18"/>
      <c r="H44" s="18"/>
      <c r="I44" s="16">
        <f t="shared" si="0"/>
        <v>287.39999999999998</v>
      </c>
      <c r="J44" s="19">
        <v>0.1</v>
      </c>
      <c r="K44" s="20"/>
      <c r="L44" s="20"/>
      <c r="N44" s="12">
        <f t="shared" si="1"/>
        <v>258.65999999999997</v>
      </c>
      <c r="O44" s="13">
        <f t="shared" si="2"/>
        <v>21.554999999999996</v>
      </c>
      <c r="P44" s="15"/>
      <c r="Q44" s="14"/>
      <c r="R44" s="3">
        <f t="shared" si="3"/>
        <v>312</v>
      </c>
      <c r="S44" s="3">
        <f t="shared" si="4"/>
        <v>26</v>
      </c>
      <c r="T44" s="21">
        <f t="shared" si="5"/>
        <v>4.6500000000000004</v>
      </c>
      <c r="U44" s="2">
        <f t="shared" si="6"/>
        <v>297.48</v>
      </c>
      <c r="V44" s="2">
        <f t="shared" si="7"/>
        <v>24.79</v>
      </c>
      <c r="W44" s="2">
        <f t="shared" si="8"/>
        <v>287.15999999999997</v>
      </c>
      <c r="X44" s="2">
        <f t="shared" si="9"/>
        <v>23.93</v>
      </c>
      <c r="Y44" s="2">
        <f t="shared" si="10"/>
        <v>279.36</v>
      </c>
      <c r="Z44" s="16">
        <f t="shared" si="11"/>
        <v>23.28</v>
      </c>
      <c r="AA44" s="16">
        <f t="shared" si="12"/>
        <v>274.20000000000005</v>
      </c>
      <c r="AB44" s="16">
        <f t="shared" si="13"/>
        <v>22.85</v>
      </c>
    </row>
    <row r="45" spans="1:28" x14ac:dyDescent="0.25">
      <c r="A45" t="s">
        <v>238</v>
      </c>
      <c r="B45" s="24" t="s">
        <v>140</v>
      </c>
      <c r="C45" s="24" t="s">
        <v>139</v>
      </c>
      <c r="D45" s="24" t="s">
        <v>141</v>
      </c>
      <c r="E45" s="17">
        <v>24</v>
      </c>
      <c r="F45" s="2">
        <v>371.52</v>
      </c>
      <c r="G45" s="18"/>
      <c r="H45" s="18"/>
      <c r="I45" s="16">
        <f t="shared" si="0"/>
        <v>371.52</v>
      </c>
      <c r="J45" s="19">
        <v>0.1</v>
      </c>
      <c r="K45" s="20"/>
      <c r="L45" s="20"/>
      <c r="N45" s="12">
        <f t="shared" si="1"/>
        <v>334.36799999999999</v>
      </c>
      <c r="O45" s="13">
        <f t="shared" si="2"/>
        <v>13.932</v>
      </c>
      <c r="P45" s="15"/>
      <c r="Q45" s="14"/>
      <c r="R45" s="3">
        <f t="shared" si="3"/>
        <v>408</v>
      </c>
      <c r="S45" s="3">
        <f t="shared" si="4"/>
        <v>17</v>
      </c>
      <c r="T45" s="21">
        <f t="shared" si="5"/>
        <v>5.76</v>
      </c>
      <c r="U45" s="2">
        <f t="shared" si="6"/>
        <v>384.48</v>
      </c>
      <c r="V45" s="2">
        <f t="shared" si="7"/>
        <v>16.02</v>
      </c>
      <c r="W45" s="2">
        <f t="shared" si="8"/>
        <v>371.04</v>
      </c>
      <c r="X45" s="2">
        <f t="shared" si="9"/>
        <v>15.46</v>
      </c>
      <c r="Y45" s="2">
        <f t="shared" si="10"/>
        <v>361.20000000000005</v>
      </c>
      <c r="Z45" s="16">
        <f t="shared" si="11"/>
        <v>15.05</v>
      </c>
      <c r="AA45" s="16">
        <f t="shared" si="12"/>
        <v>354.48</v>
      </c>
      <c r="AB45" s="16">
        <f t="shared" si="13"/>
        <v>14.77</v>
      </c>
    </row>
    <row r="46" spans="1:28" x14ac:dyDescent="0.25">
      <c r="A46" t="s">
        <v>238</v>
      </c>
      <c r="B46" s="24" t="s">
        <v>82</v>
      </c>
      <c r="C46" s="24" t="s">
        <v>83</v>
      </c>
      <c r="D46" s="24" t="s">
        <v>84</v>
      </c>
      <c r="E46" s="17">
        <v>12</v>
      </c>
      <c r="F46" s="2">
        <v>287.39999999999998</v>
      </c>
      <c r="G46" s="18"/>
      <c r="H46" s="18"/>
      <c r="I46" s="16">
        <f t="shared" si="0"/>
        <v>287.39999999999998</v>
      </c>
      <c r="J46" s="19">
        <v>0.1</v>
      </c>
      <c r="K46" s="20"/>
      <c r="L46" s="20"/>
      <c r="N46" s="12">
        <f t="shared" si="1"/>
        <v>258.65999999999997</v>
      </c>
      <c r="O46" s="13">
        <f t="shared" si="2"/>
        <v>21.554999999999996</v>
      </c>
      <c r="P46" s="15"/>
      <c r="Q46" s="14"/>
      <c r="R46" s="3">
        <f t="shared" si="3"/>
        <v>312</v>
      </c>
      <c r="S46" s="3">
        <f t="shared" si="4"/>
        <v>26</v>
      </c>
      <c r="T46" s="21">
        <f t="shared" si="5"/>
        <v>4.6500000000000004</v>
      </c>
      <c r="U46" s="2">
        <f t="shared" si="6"/>
        <v>297.48</v>
      </c>
      <c r="V46" s="2">
        <f t="shared" si="7"/>
        <v>24.79</v>
      </c>
      <c r="W46" s="2">
        <f t="shared" si="8"/>
        <v>287.15999999999997</v>
      </c>
      <c r="X46" s="2">
        <f t="shared" si="9"/>
        <v>23.93</v>
      </c>
      <c r="Y46" s="2">
        <f t="shared" si="10"/>
        <v>279.36</v>
      </c>
      <c r="Z46" s="16">
        <f t="shared" si="11"/>
        <v>23.28</v>
      </c>
      <c r="AA46" s="16">
        <f t="shared" si="12"/>
        <v>274.20000000000005</v>
      </c>
      <c r="AB46" s="16">
        <f t="shared" si="13"/>
        <v>22.85</v>
      </c>
    </row>
    <row r="47" spans="1:28" x14ac:dyDescent="0.25">
      <c r="A47" t="s">
        <v>238</v>
      </c>
      <c r="B47" s="24" t="s">
        <v>85</v>
      </c>
      <c r="C47" s="24" t="s">
        <v>86</v>
      </c>
      <c r="D47" s="24" t="s">
        <v>84</v>
      </c>
      <c r="E47" s="17">
        <v>12</v>
      </c>
      <c r="F47" s="2">
        <v>287.39999999999998</v>
      </c>
      <c r="G47" s="18"/>
      <c r="H47" s="18"/>
      <c r="I47" s="16">
        <f t="shared" si="0"/>
        <v>287.39999999999998</v>
      </c>
      <c r="J47" s="19">
        <v>0.1</v>
      </c>
      <c r="K47" s="20"/>
      <c r="L47" s="20"/>
      <c r="N47" s="12">
        <f t="shared" si="1"/>
        <v>258.65999999999997</v>
      </c>
      <c r="O47" s="13">
        <f t="shared" si="2"/>
        <v>21.554999999999996</v>
      </c>
      <c r="P47" s="15"/>
      <c r="Q47" s="14"/>
      <c r="R47" s="3">
        <f t="shared" si="3"/>
        <v>312</v>
      </c>
      <c r="S47" s="3">
        <f t="shared" si="4"/>
        <v>26</v>
      </c>
      <c r="T47" s="21">
        <f t="shared" si="5"/>
        <v>4.6500000000000004</v>
      </c>
      <c r="U47" s="2">
        <f t="shared" si="6"/>
        <v>297.48</v>
      </c>
      <c r="V47" s="2">
        <f t="shared" si="7"/>
        <v>24.79</v>
      </c>
      <c r="W47" s="2">
        <f t="shared" si="8"/>
        <v>287.15999999999997</v>
      </c>
      <c r="X47" s="2">
        <f t="shared" si="9"/>
        <v>23.93</v>
      </c>
      <c r="Y47" s="2">
        <f t="shared" si="10"/>
        <v>279.36</v>
      </c>
      <c r="Z47" s="16">
        <f t="shared" si="11"/>
        <v>23.28</v>
      </c>
      <c r="AA47" s="16">
        <f t="shared" si="12"/>
        <v>274.20000000000005</v>
      </c>
      <c r="AB47" s="16">
        <f t="shared" si="13"/>
        <v>22.85</v>
      </c>
    </row>
    <row r="48" spans="1:28" x14ac:dyDescent="0.25">
      <c r="A48" t="s">
        <v>238</v>
      </c>
      <c r="B48" s="24" t="s">
        <v>78</v>
      </c>
      <c r="C48" s="24" t="s">
        <v>79</v>
      </c>
      <c r="D48" s="24" t="s">
        <v>77</v>
      </c>
      <c r="E48" s="17">
        <v>6</v>
      </c>
      <c r="F48" s="2">
        <v>248.4</v>
      </c>
      <c r="G48" s="18"/>
      <c r="H48" s="18"/>
      <c r="I48" s="16">
        <f t="shared" si="0"/>
        <v>248.4</v>
      </c>
      <c r="J48" s="19">
        <v>0.1</v>
      </c>
      <c r="K48" s="20"/>
      <c r="L48" s="20"/>
      <c r="N48" s="12">
        <f t="shared" si="1"/>
        <v>223.56</v>
      </c>
      <c r="O48" s="13">
        <f t="shared" si="2"/>
        <v>37.26</v>
      </c>
      <c r="P48" s="15"/>
      <c r="Q48" s="14"/>
      <c r="R48" s="3">
        <f t="shared" si="3"/>
        <v>276</v>
      </c>
      <c r="S48" s="3">
        <f t="shared" si="4"/>
        <v>46</v>
      </c>
      <c r="T48" s="21">
        <f t="shared" si="5"/>
        <v>6.85</v>
      </c>
      <c r="U48" s="2">
        <f t="shared" si="6"/>
        <v>257.10000000000002</v>
      </c>
      <c r="V48" s="2">
        <f t="shared" si="7"/>
        <v>42.85</v>
      </c>
      <c r="W48" s="2">
        <f t="shared" si="8"/>
        <v>248.16</v>
      </c>
      <c r="X48" s="2">
        <f t="shared" si="9"/>
        <v>41.36</v>
      </c>
      <c r="Y48" s="2">
        <f t="shared" si="10"/>
        <v>241.44</v>
      </c>
      <c r="Z48" s="16">
        <f t="shared" si="11"/>
        <v>40.24</v>
      </c>
      <c r="AA48" s="16">
        <f t="shared" si="12"/>
        <v>237</v>
      </c>
      <c r="AB48" s="16">
        <f t="shared" si="13"/>
        <v>39.5</v>
      </c>
    </row>
    <row r="49" spans="1:28" x14ac:dyDescent="0.25">
      <c r="A49" t="s">
        <v>238</v>
      </c>
      <c r="B49" s="24" t="s">
        <v>80</v>
      </c>
      <c r="C49" s="24" t="s">
        <v>81</v>
      </c>
      <c r="D49" s="24" t="s">
        <v>77</v>
      </c>
      <c r="E49" s="17">
        <v>6</v>
      </c>
      <c r="F49" s="2">
        <v>248.4</v>
      </c>
      <c r="G49" s="18"/>
      <c r="H49" s="18"/>
      <c r="I49" s="16">
        <f t="shared" si="0"/>
        <v>248.4</v>
      </c>
      <c r="J49" s="19">
        <v>0.1</v>
      </c>
      <c r="K49" s="20"/>
      <c r="L49" s="20"/>
      <c r="N49" s="12">
        <f t="shared" si="1"/>
        <v>223.56</v>
      </c>
      <c r="O49" s="13">
        <f t="shared" si="2"/>
        <v>37.26</v>
      </c>
      <c r="P49" s="15"/>
      <c r="Q49" s="14"/>
      <c r="R49" s="3">
        <f t="shared" si="3"/>
        <v>276</v>
      </c>
      <c r="S49" s="3">
        <f t="shared" si="4"/>
        <v>46</v>
      </c>
      <c r="T49" s="21">
        <f t="shared" si="5"/>
        <v>6.85</v>
      </c>
      <c r="U49" s="2">
        <f t="shared" si="6"/>
        <v>257.10000000000002</v>
      </c>
      <c r="V49" s="2">
        <f t="shared" si="7"/>
        <v>42.85</v>
      </c>
      <c r="W49" s="2">
        <f t="shared" si="8"/>
        <v>248.16</v>
      </c>
      <c r="X49" s="2">
        <f t="shared" si="9"/>
        <v>41.36</v>
      </c>
      <c r="Y49" s="2">
        <f t="shared" si="10"/>
        <v>241.44</v>
      </c>
      <c r="Z49" s="16">
        <f t="shared" si="11"/>
        <v>40.24</v>
      </c>
      <c r="AA49" s="16">
        <f t="shared" si="12"/>
        <v>237</v>
      </c>
      <c r="AB49" s="16">
        <f t="shared" si="13"/>
        <v>39.5</v>
      </c>
    </row>
    <row r="50" spans="1:28" x14ac:dyDescent="0.25">
      <c r="A50" t="s">
        <v>238</v>
      </c>
      <c r="B50" s="24" t="s">
        <v>153</v>
      </c>
      <c r="C50" s="24" t="s">
        <v>154</v>
      </c>
      <c r="D50" s="24" t="s">
        <v>33</v>
      </c>
      <c r="E50" s="17">
        <v>4</v>
      </c>
      <c r="F50" s="2">
        <v>657.84</v>
      </c>
      <c r="G50" s="18"/>
      <c r="H50" s="18"/>
      <c r="I50" s="16">
        <f t="shared" si="0"/>
        <v>657.84</v>
      </c>
      <c r="J50" s="19">
        <v>0.1</v>
      </c>
      <c r="K50" s="20"/>
      <c r="L50" s="20"/>
      <c r="N50" s="12">
        <f t="shared" si="1"/>
        <v>592.05600000000004</v>
      </c>
      <c r="O50" s="13">
        <f t="shared" si="2"/>
        <v>148.01400000000001</v>
      </c>
      <c r="P50" s="15"/>
      <c r="Q50" s="14"/>
      <c r="R50" s="3">
        <f t="shared" si="3"/>
        <v>740</v>
      </c>
      <c r="S50" s="3">
        <f t="shared" si="4"/>
        <v>185</v>
      </c>
      <c r="T50" s="21">
        <f t="shared" si="5"/>
        <v>7.99</v>
      </c>
      <c r="U50" s="2">
        <f t="shared" si="6"/>
        <v>680.88</v>
      </c>
      <c r="V50" s="2">
        <f t="shared" si="7"/>
        <v>170.22</v>
      </c>
      <c r="W50" s="2">
        <f t="shared" si="8"/>
        <v>657.2</v>
      </c>
      <c r="X50" s="2">
        <f t="shared" si="9"/>
        <v>164.3</v>
      </c>
      <c r="Y50" s="2">
        <f t="shared" si="10"/>
        <v>639.44000000000005</v>
      </c>
      <c r="Z50" s="16">
        <f t="shared" si="11"/>
        <v>159.86000000000001</v>
      </c>
      <c r="AA50" s="16">
        <f t="shared" si="12"/>
        <v>627.55999999999995</v>
      </c>
      <c r="AB50" s="16">
        <f t="shared" si="13"/>
        <v>156.88999999999999</v>
      </c>
    </row>
    <row r="51" spans="1:28" x14ac:dyDescent="0.25">
      <c r="A51" t="s">
        <v>238</v>
      </c>
      <c r="B51" s="24" t="s">
        <v>31</v>
      </c>
      <c r="C51" s="24" t="s">
        <v>32</v>
      </c>
      <c r="D51" s="24" t="s">
        <v>33</v>
      </c>
      <c r="E51" s="17">
        <v>12</v>
      </c>
      <c r="F51" s="2">
        <v>660</v>
      </c>
      <c r="G51" s="18"/>
      <c r="H51" s="18"/>
      <c r="I51" s="16">
        <f t="shared" si="0"/>
        <v>660</v>
      </c>
      <c r="J51" s="19">
        <v>0.1</v>
      </c>
      <c r="K51" s="20"/>
      <c r="L51" s="20"/>
      <c r="N51" s="12">
        <f t="shared" si="1"/>
        <v>594</v>
      </c>
      <c r="O51" s="13">
        <f t="shared" si="2"/>
        <v>49.5</v>
      </c>
      <c r="P51" s="15"/>
      <c r="Q51" s="14"/>
      <c r="R51" s="3">
        <f t="shared" si="3"/>
        <v>732</v>
      </c>
      <c r="S51" s="3">
        <f t="shared" si="4"/>
        <v>61</v>
      </c>
      <c r="T51" s="21">
        <f t="shared" si="5"/>
        <v>6.67</v>
      </c>
      <c r="U51" s="2">
        <f t="shared" si="6"/>
        <v>683.16</v>
      </c>
      <c r="V51" s="2">
        <f t="shared" si="7"/>
        <v>56.93</v>
      </c>
      <c r="W51" s="2">
        <f t="shared" si="8"/>
        <v>659.40000000000009</v>
      </c>
      <c r="X51" s="2">
        <f t="shared" si="9"/>
        <v>54.95</v>
      </c>
      <c r="Y51" s="2">
        <f t="shared" si="10"/>
        <v>641.52</v>
      </c>
      <c r="Z51" s="16">
        <f t="shared" si="11"/>
        <v>53.46</v>
      </c>
      <c r="AA51" s="16">
        <f t="shared" si="12"/>
        <v>629.64</v>
      </c>
      <c r="AB51" s="16">
        <f t="shared" si="13"/>
        <v>52.47</v>
      </c>
    </row>
    <row r="52" spans="1:28" x14ac:dyDescent="0.25">
      <c r="A52" t="s">
        <v>238</v>
      </c>
      <c r="B52" s="24" t="s">
        <v>223</v>
      </c>
      <c r="C52" s="24" t="s">
        <v>224</v>
      </c>
      <c r="D52" s="24" t="s">
        <v>33</v>
      </c>
      <c r="E52" s="17">
        <v>12</v>
      </c>
      <c r="F52" s="2">
        <v>660</v>
      </c>
      <c r="G52" s="18"/>
      <c r="H52" s="18"/>
      <c r="I52" s="16">
        <f t="shared" si="0"/>
        <v>660</v>
      </c>
      <c r="J52" s="19">
        <v>0.1</v>
      </c>
      <c r="K52" s="20"/>
      <c r="L52" s="20"/>
      <c r="N52" s="12">
        <f t="shared" si="1"/>
        <v>594</v>
      </c>
      <c r="O52" s="13">
        <f t="shared" si="2"/>
        <v>49.5</v>
      </c>
      <c r="P52" s="15"/>
      <c r="Q52" s="14"/>
      <c r="R52" s="3">
        <f t="shared" si="3"/>
        <v>732</v>
      </c>
      <c r="S52" s="3">
        <f t="shared" si="4"/>
        <v>61</v>
      </c>
      <c r="T52" s="21">
        <f t="shared" si="5"/>
        <v>6.67</v>
      </c>
      <c r="U52" s="2">
        <f t="shared" si="6"/>
        <v>683.16</v>
      </c>
      <c r="V52" s="2">
        <f t="shared" si="7"/>
        <v>56.93</v>
      </c>
      <c r="W52" s="2">
        <f t="shared" si="8"/>
        <v>659.40000000000009</v>
      </c>
      <c r="X52" s="2">
        <f t="shared" si="9"/>
        <v>54.95</v>
      </c>
      <c r="Y52" s="2">
        <f t="shared" si="10"/>
        <v>641.52</v>
      </c>
      <c r="Z52" s="16">
        <f t="shared" si="11"/>
        <v>53.46</v>
      </c>
      <c r="AA52" s="16">
        <f t="shared" si="12"/>
        <v>629.64</v>
      </c>
      <c r="AB52" s="16">
        <f t="shared" si="13"/>
        <v>52.47</v>
      </c>
    </row>
    <row r="53" spans="1:28" x14ac:dyDescent="0.25">
      <c r="A53" t="s">
        <v>238</v>
      </c>
      <c r="B53" s="24" t="s">
        <v>225</v>
      </c>
      <c r="C53" s="24" t="s">
        <v>226</v>
      </c>
      <c r="D53" s="24" t="s">
        <v>33</v>
      </c>
      <c r="E53" s="17">
        <v>12</v>
      </c>
      <c r="F53" s="2">
        <v>462</v>
      </c>
      <c r="G53" s="18"/>
      <c r="H53" s="18"/>
      <c r="I53" s="16">
        <f t="shared" si="0"/>
        <v>462</v>
      </c>
      <c r="J53" s="19">
        <v>0.1</v>
      </c>
      <c r="K53" s="20"/>
      <c r="L53" s="20"/>
      <c r="N53" s="12">
        <f t="shared" si="1"/>
        <v>415.8</v>
      </c>
      <c r="O53" s="13">
        <f t="shared" si="2"/>
        <v>34.65</v>
      </c>
      <c r="P53" s="15"/>
      <c r="Q53" s="14"/>
      <c r="R53" s="3">
        <f t="shared" si="3"/>
        <v>516</v>
      </c>
      <c r="S53" s="3">
        <f t="shared" si="4"/>
        <v>43</v>
      </c>
      <c r="T53" s="21">
        <f t="shared" si="5"/>
        <v>7.33</v>
      </c>
      <c r="U53" s="2">
        <f t="shared" si="6"/>
        <v>478.20000000000005</v>
      </c>
      <c r="V53" s="2">
        <f t="shared" si="7"/>
        <v>39.85</v>
      </c>
      <c r="W53" s="2">
        <f t="shared" si="8"/>
        <v>461.52</v>
      </c>
      <c r="X53" s="2">
        <f t="shared" si="9"/>
        <v>38.46</v>
      </c>
      <c r="Y53" s="2">
        <f t="shared" si="10"/>
        <v>449.04</v>
      </c>
      <c r="Z53" s="16">
        <f t="shared" si="11"/>
        <v>37.42</v>
      </c>
      <c r="AA53" s="16">
        <f t="shared" si="12"/>
        <v>440.76</v>
      </c>
      <c r="AB53" s="16">
        <f t="shared" si="13"/>
        <v>36.729999999999997</v>
      </c>
    </row>
    <row r="54" spans="1:28" x14ac:dyDescent="0.25">
      <c r="A54" t="s">
        <v>238</v>
      </c>
      <c r="B54" s="24" t="s">
        <v>227</v>
      </c>
      <c r="C54" s="24" t="s">
        <v>56</v>
      </c>
      <c r="D54" s="24" t="s">
        <v>33</v>
      </c>
      <c r="E54" s="17">
        <v>12</v>
      </c>
      <c r="F54" s="2">
        <v>462</v>
      </c>
      <c r="G54" s="18"/>
      <c r="H54" s="18"/>
      <c r="I54" s="16">
        <f t="shared" si="0"/>
        <v>462</v>
      </c>
      <c r="J54" s="19">
        <v>0.1</v>
      </c>
      <c r="K54" s="20"/>
      <c r="L54" s="20"/>
      <c r="N54" s="12">
        <f t="shared" si="1"/>
        <v>415.8</v>
      </c>
      <c r="O54" s="13">
        <f t="shared" si="2"/>
        <v>34.65</v>
      </c>
      <c r="P54" s="15"/>
      <c r="Q54" s="14"/>
      <c r="R54" s="3">
        <f t="shared" si="3"/>
        <v>516</v>
      </c>
      <c r="S54" s="3">
        <f t="shared" si="4"/>
        <v>43</v>
      </c>
      <c r="T54" s="21">
        <f t="shared" si="5"/>
        <v>7.33</v>
      </c>
      <c r="U54" s="2">
        <f t="shared" si="6"/>
        <v>478.20000000000005</v>
      </c>
      <c r="V54" s="2">
        <f t="shared" si="7"/>
        <v>39.85</v>
      </c>
      <c r="W54" s="2">
        <f t="shared" si="8"/>
        <v>461.52</v>
      </c>
      <c r="X54" s="2">
        <f t="shared" si="9"/>
        <v>38.46</v>
      </c>
      <c r="Y54" s="2">
        <f t="shared" si="10"/>
        <v>449.04</v>
      </c>
      <c r="Z54" s="16">
        <f t="shared" si="11"/>
        <v>37.42</v>
      </c>
      <c r="AA54" s="16">
        <f t="shared" si="12"/>
        <v>440.76</v>
      </c>
      <c r="AB54" s="16">
        <f t="shared" si="13"/>
        <v>36.729999999999997</v>
      </c>
    </row>
    <row r="55" spans="1:28" x14ac:dyDescent="0.25">
      <c r="A55" t="s">
        <v>237</v>
      </c>
      <c r="B55" s="24" t="s">
        <v>144</v>
      </c>
      <c r="C55" s="24" t="s">
        <v>145</v>
      </c>
      <c r="D55" s="24" t="s">
        <v>27</v>
      </c>
      <c r="E55" s="17">
        <v>6</v>
      </c>
      <c r="F55" s="2">
        <v>5224.12</v>
      </c>
      <c r="G55" s="18">
        <v>0.53</v>
      </c>
      <c r="H55" s="18">
        <v>0.16</v>
      </c>
      <c r="I55" s="16">
        <f t="shared" si="0"/>
        <v>9271.7681759999996</v>
      </c>
      <c r="J55" s="19">
        <v>0.1</v>
      </c>
      <c r="K55" s="20"/>
      <c r="L55" s="20"/>
      <c r="N55" s="12">
        <f t="shared" si="1"/>
        <v>8344.5913583999991</v>
      </c>
      <c r="O55" s="13">
        <f t="shared" si="2"/>
        <v>1390.7652263999998</v>
      </c>
      <c r="P55" s="15"/>
      <c r="Q55" s="14"/>
      <c r="R55" s="3">
        <f t="shared" si="3"/>
        <v>10428</v>
      </c>
      <c r="S55" s="3">
        <f t="shared" si="4"/>
        <v>1738</v>
      </c>
      <c r="T55" s="21">
        <f t="shared" si="5"/>
        <v>7.98</v>
      </c>
      <c r="U55" s="2">
        <f t="shared" si="6"/>
        <v>9596.2800000000007</v>
      </c>
      <c r="V55" s="2">
        <f t="shared" si="7"/>
        <v>1599.38</v>
      </c>
      <c r="W55" s="2">
        <f t="shared" si="8"/>
        <v>9262.5</v>
      </c>
      <c r="X55" s="2">
        <f t="shared" si="9"/>
        <v>1543.75</v>
      </c>
      <c r="Y55" s="2">
        <f t="shared" si="10"/>
        <v>9012.18</v>
      </c>
      <c r="Z55" s="16">
        <f t="shared" si="11"/>
        <v>1502.03</v>
      </c>
      <c r="AA55" s="16">
        <f t="shared" si="12"/>
        <v>8845.26</v>
      </c>
      <c r="AB55" s="16">
        <f t="shared" si="13"/>
        <v>1474.21</v>
      </c>
    </row>
    <row r="56" spans="1:28" x14ac:dyDescent="0.25">
      <c r="A56" t="s">
        <v>237</v>
      </c>
      <c r="B56" s="24" t="s">
        <v>146</v>
      </c>
      <c r="C56" s="24" t="s">
        <v>147</v>
      </c>
      <c r="D56" s="24" t="s">
        <v>23</v>
      </c>
      <c r="E56" s="17">
        <v>6</v>
      </c>
      <c r="F56" s="2">
        <v>2629.41</v>
      </c>
      <c r="G56" s="18">
        <v>0.53</v>
      </c>
      <c r="H56" s="18">
        <v>0.16</v>
      </c>
      <c r="I56" s="16">
        <f t="shared" si="0"/>
        <v>4666.6768679999996</v>
      </c>
      <c r="J56" s="19">
        <v>0.1</v>
      </c>
      <c r="K56" s="20"/>
      <c r="L56" s="20"/>
      <c r="N56" s="12">
        <f t="shared" si="1"/>
        <v>4200.0091812000001</v>
      </c>
      <c r="O56" s="13">
        <f t="shared" si="2"/>
        <v>700.00153020000005</v>
      </c>
      <c r="P56" s="15"/>
      <c r="Q56" s="14"/>
      <c r="R56" s="3">
        <f t="shared" si="3"/>
        <v>5250</v>
      </c>
      <c r="S56" s="3">
        <f t="shared" si="4"/>
        <v>875</v>
      </c>
      <c r="T56" s="21">
        <f t="shared" si="5"/>
        <v>8</v>
      </c>
      <c r="U56" s="2">
        <f t="shared" si="6"/>
        <v>4830</v>
      </c>
      <c r="V56" s="2">
        <f t="shared" si="7"/>
        <v>805</v>
      </c>
      <c r="W56" s="2">
        <f t="shared" si="8"/>
        <v>4662</v>
      </c>
      <c r="X56" s="2">
        <f t="shared" si="9"/>
        <v>777</v>
      </c>
      <c r="Y56" s="2">
        <f t="shared" si="10"/>
        <v>4536</v>
      </c>
      <c r="Z56" s="16">
        <f t="shared" si="11"/>
        <v>756</v>
      </c>
      <c r="AA56" s="16">
        <f t="shared" si="12"/>
        <v>4452</v>
      </c>
      <c r="AB56" s="16">
        <f t="shared" si="13"/>
        <v>742</v>
      </c>
    </row>
    <row r="57" spans="1:28" x14ac:dyDescent="0.25">
      <c r="A57" t="s">
        <v>237</v>
      </c>
      <c r="B57" s="24" t="s">
        <v>180</v>
      </c>
      <c r="C57" s="24" t="s">
        <v>181</v>
      </c>
      <c r="D57" s="24" t="s">
        <v>27</v>
      </c>
      <c r="E57" s="17">
        <v>6</v>
      </c>
      <c r="F57" s="2">
        <v>2588.2399999999998</v>
      </c>
      <c r="G57" s="18">
        <v>0.53</v>
      </c>
      <c r="H57" s="18">
        <v>0.16</v>
      </c>
      <c r="I57" s="16">
        <f t="shared" si="0"/>
        <v>4593.6083519999993</v>
      </c>
      <c r="J57" s="19">
        <v>0.1</v>
      </c>
      <c r="K57" s="20"/>
      <c r="L57" s="20"/>
      <c r="N57" s="12">
        <f t="shared" si="1"/>
        <v>4134.2475167999992</v>
      </c>
      <c r="O57" s="13">
        <f t="shared" si="2"/>
        <v>689.04125279999982</v>
      </c>
      <c r="P57" s="15"/>
      <c r="Q57" s="14"/>
      <c r="R57" s="3">
        <f t="shared" si="3"/>
        <v>5166</v>
      </c>
      <c r="S57" s="3">
        <f t="shared" si="4"/>
        <v>861</v>
      </c>
      <c r="T57" s="21">
        <f t="shared" si="5"/>
        <v>7.97</v>
      </c>
      <c r="U57" s="2">
        <f t="shared" si="6"/>
        <v>4754.3999999999996</v>
      </c>
      <c r="V57" s="2">
        <f t="shared" si="7"/>
        <v>792.4</v>
      </c>
      <c r="W57" s="2">
        <f t="shared" si="8"/>
        <v>4589.04</v>
      </c>
      <c r="X57" s="2">
        <f t="shared" si="9"/>
        <v>764.84</v>
      </c>
      <c r="Y57" s="2">
        <f t="shared" si="10"/>
        <v>4464.96</v>
      </c>
      <c r="Z57" s="16">
        <f t="shared" si="11"/>
        <v>744.16</v>
      </c>
      <c r="AA57" s="16">
        <f t="shared" si="12"/>
        <v>4382.28</v>
      </c>
      <c r="AB57" s="16">
        <f t="shared" si="13"/>
        <v>730.38</v>
      </c>
    </row>
    <row r="58" spans="1:28" x14ac:dyDescent="0.25">
      <c r="A58" t="s">
        <v>237</v>
      </c>
      <c r="B58" s="24" t="s">
        <v>148</v>
      </c>
      <c r="C58" s="24" t="s">
        <v>149</v>
      </c>
      <c r="D58" s="24" t="s">
        <v>23</v>
      </c>
      <c r="E58" s="17">
        <v>6</v>
      </c>
      <c r="F58" s="2">
        <v>2490.1999999999998</v>
      </c>
      <c r="G58" s="18">
        <v>0.53</v>
      </c>
      <c r="H58" s="18">
        <v>0.16</v>
      </c>
      <c r="I58" s="16">
        <f t="shared" si="0"/>
        <v>4419.6069599999992</v>
      </c>
      <c r="J58" s="19">
        <v>0.1</v>
      </c>
      <c r="K58" s="20"/>
      <c r="L58" s="20"/>
      <c r="N58" s="12">
        <f t="shared" si="1"/>
        <v>3977.6462639999995</v>
      </c>
      <c r="O58" s="13">
        <f t="shared" si="2"/>
        <v>662.94104399999992</v>
      </c>
      <c r="P58" s="15"/>
      <c r="Q58" s="14"/>
      <c r="R58" s="3">
        <f t="shared" si="3"/>
        <v>4968</v>
      </c>
      <c r="S58" s="3">
        <f t="shared" si="4"/>
        <v>828</v>
      </c>
      <c r="T58" s="21">
        <f t="shared" si="5"/>
        <v>7.93</v>
      </c>
      <c r="U58" s="2">
        <f t="shared" si="6"/>
        <v>4574.28</v>
      </c>
      <c r="V58" s="2">
        <f t="shared" si="7"/>
        <v>762.38</v>
      </c>
      <c r="W58" s="2">
        <f t="shared" si="8"/>
        <v>4415.16</v>
      </c>
      <c r="X58" s="2">
        <f t="shared" si="9"/>
        <v>735.86</v>
      </c>
      <c r="Y58" s="2">
        <f t="shared" si="10"/>
        <v>4295.88</v>
      </c>
      <c r="Z58" s="16">
        <f t="shared" si="11"/>
        <v>715.98</v>
      </c>
      <c r="AA58" s="16">
        <f t="shared" si="12"/>
        <v>4216.32</v>
      </c>
      <c r="AB58" s="16">
        <f t="shared" si="13"/>
        <v>702.72</v>
      </c>
    </row>
    <row r="59" spans="1:28" x14ac:dyDescent="0.25">
      <c r="A59" t="s">
        <v>237</v>
      </c>
      <c r="B59" s="24">
        <v>13227</v>
      </c>
      <c r="C59" s="24" t="s">
        <v>42</v>
      </c>
      <c r="D59" s="24" t="s">
        <v>23</v>
      </c>
      <c r="E59" s="17">
        <v>6</v>
      </c>
      <c r="F59" s="2">
        <v>1254.9000000000001</v>
      </c>
      <c r="G59" s="18">
        <v>0.53</v>
      </c>
      <c r="H59" s="18">
        <v>0.16</v>
      </c>
      <c r="I59" s="16">
        <f t="shared" si="0"/>
        <v>2227.19652</v>
      </c>
      <c r="J59" s="19">
        <v>0.1</v>
      </c>
      <c r="K59" s="20"/>
      <c r="L59" s="20"/>
      <c r="N59" s="12">
        <f t="shared" si="1"/>
        <v>2004.476868</v>
      </c>
      <c r="O59" s="13">
        <f t="shared" si="2"/>
        <v>334.07947799999999</v>
      </c>
      <c r="P59" s="15"/>
      <c r="Q59" s="14"/>
      <c r="R59" s="3">
        <f t="shared" si="3"/>
        <v>2502</v>
      </c>
      <c r="S59" s="3">
        <f t="shared" si="4"/>
        <v>417</v>
      </c>
      <c r="T59" s="21">
        <f t="shared" si="5"/>
        <v>7.87</v>
      </c>
      <c r="U59" s="2">
        <f t="shared" si="6"/>
        <v>2305.14</v>
      </c>
      <c r="V59" s="2">
        <f t="shared" si="7"/>
        <v>384.19</v>
      </c>
      <c r="W59" s="2">
        <f t="shared" si="8"/>
        <v>2224.98</v>
      </c>
      <c r="X59" s="2">
        <f t="shared" si="9"/>
        <v>370.83</v>
      </c>
      <c r="Y59" s="2">
        <f t="shared" si="10"/>
        <v>2164.86</v>
      </c>
      <c r="Z59" s="16">
        <f t="shared" si="11"/>
        <v>360.81</v>
      </c>
      <c r="AA59" s="16">
        <f t="shared" si="12"/>
        <v>2124.7200000000003</v>
      </c>
      <c r="AB59" s="16">
        <f t="shared" si="13"/>
        <v>354.12</v>
      </c>
    </row>
    <row r="60" spans="1:28" x14ac:dyDescent="0.25">
      <c r="A60" t="s">
        <v>237</v>
      </c>
      <c r="B60" s="24" t="s">
        <v>194</v>
      </c>
      <c r="C60" s="24" t="s">
        <v>195</v>
      </c>
      <c r="D60" s="24" t="s">
        <v>24</v>
      </c>
      <c r="E60" s="17">
        <v>6</v>
      </c>
      <c r="F60" s="2">
        <v>1117.6500000000001</v>
      </c>
      <c r="G60" s="18">
        <v>0.53</v>
      </c>
      <c r="H60" s="18">
        <v>0.16</v>
      </c>
      <c r="I60" s="16">
        <f t="shared" si="0"/>
        <v>1983.6052200000001</v>
      </c>
      <c r="J60" s="19">
        <v>0.1</v>
      </c>
      <c r="K60" s="20"/>
      <c r="L60" s="20"/>
      <c r="N60" s="12">
        <f t="shared" si="1"/>
        <v>1785.2446980000002</v>
      </c>
      <c r="O60" s="13">
        <f t="shared" si="2"/>
        <v>297.54078300000003</v>
      </c>
      <c r="P60" s="15"/>
      <c r="Q60" s="14"/>
      <c r="R60" s="3">
        <f t="shared" si="3"/>
        <v>2226</v>
      </c>
      <c r="S60" s="3">
        <f t="shared" si="4"/>
        <v>371</v>
      </c>
      <c r="T60" s="21">
        <f t="shared" si="5"/>
        <v>7.77</v>
      </c>
      <c r="U60" s="2">
        <f t="shared" si="6"/>
        <v>2053.02</v>
      </c>
      <c r="V60" s="2">
        <f t="shared" si="7"/>
        <v>342.17</v>
      </c>
      <c r="W60" s="2">
        <f t="shared" si="8"/>
        <v>1981.62</v>
      </c>
      <c r="X60" s="2">
        <f t="shared" si="9"/>
        <v>330.27</v>
      </c>
      <c r="Y60" s="2">
        <f t="shared" si="10"/>
        <v>1928.04</v>
      </c>
      <c r="Z60" s="16">
        <f t="shared" si="11"/>
        <v>321.33999999999997</v>
      </c>
      <c r="AA60" s="16">
        <f t="shared" si="12"/>
        <v>1892.34</v>
      </c>
      <c r="AB60" s="16">
        <f t="shared" si="13"/>
        <v>315.39</v>
      </c>
    </row>
    <row r="61" spans="1:28" x14ac:dyDescent="0.25">
      <c r="A61" t="s">
        <v>237</v>
      </c>
      <c r="B61" s="24" t="s">
        <v>41</v>
      </c>
      <c r="C61" s="24" t="s">
        <v>42</v>
      </c>
      <c r="D61" s="24" t="s">
        <v>23</v>
      </c>
      <c r="E61" s="17">
        <v>6</v>
      </c>
      <c r="F61" s="2">
        <v>1254.9000000000001</v>
      </c>
      <c r="G61" s="18">
        <v>0.53</v>
      </c>
      <c r="H61" s="18">
        <v>0.16</v>
      </c>
      <c r="I61" s="16">
        <f t="shared" si="0"/>
        <v>2227.19652</v>
      </c>
      <c r="J61" s="19">
        <v>0.1</v>
      </c>
      <c r="K61" s="20"/>
      <c r="L61" s="20"/>
      <c r="N61" s="12">
        <f t="shared" si="1"/>
        <v>2004.476868</v>
      </c>
      <c r="O61" s="13">
        <f t="shared" si="2"/>
        <v>334.07947799999999</v>
      </c>
      <c r="P61" s="15"/>
      <c r="Q61" s="14"/>
      <c r="R61" s="3">
        <f t="shared" si="3"/>
        <v>2502</v>
      </c>
      <c r="S61" s="3">
        <f t="shared" si="4"/>
        <v>417</v>
      </c>
      <c r="T61" s="21">
        <f t="shared" si="5"/>
        <v>7.87</v>
      </c>
      <c r="U61" s="2">
        <f t="shared" si="6"/>
        <v>2305.14</v>
      </c>
      <c r="V61" s="2">
        <f t="shared" si="7"/>
        <v>384.19</v>
      </c>
      <c r="W61" s="2">
        <f t="shared" si="8"/>
        <v>2224.98</v>
      </c>
      <c r="X61" s="2">
        <f t="shared" si="9"/>
        <v>370.83</v>
      </c>
      <c r="Y61" s="2">
        <f t="shared" si="10"/>
        <v>2164.86</v>
      </c>
      <c r="Z61" s="16">
        <f t="shared" si="11"/>
        <v>360.81</v>
      </c>
      <c r="AA61" s="16">
        <f t="shared" si="12"/>
        <v>2124.7200000000003</v>
      </c>
      <c r="AB61" s="16">
        <f t="shared" si="13"/>
        <v>354.12</v>
      </c>
    </row>
    <row r="62" spans="1:28" x14ac:dyDescent="0.25">
      <c r="A62" t="s">
        <v>237</v>
      </c>
      <c r="B62" s="24" t="s">
        <v>182</v>
      </c>
      <c r="C62" s="24" t="s">
        <v>183</v>
      </c>
      <c r="D62" s="24" t="s">
        <v>24</v>
      </c>
      <c r="E62" s="17">
        <v>6</v>
      </c>
      <c r="F62" s="2">
        <v>1117.6500000000001</v>
      </c>
      <c r="G62" s="18">
        <v>0.53</v>
      </c>
      <c r="H62" s="18">
        <v>0.16</v>
      </c>
      <c r="I62" s="16">
        <f t="shared" si="0"/>
        <v>1983.6052200000001</v>
      </c>
      <c r="J62" s="19">
        <v>0.1</v>
      </c>
      <c r="K62" s="20"/>
      <c r="L62" s="20"/>
      <c r="N62" s="12">
        <f t="shared" si="1"/>
        <v>1785.2446980000002</v>
      </c>
      <c r="O62" s="13">
        <f t="shared" si="2"/>
        <v>297.54078300000003</v>
      </c>
      <c r="P62" s="15"/>
      <c r="Q62" s="14"/>
      <c r="R62" s="3">
        <f t="shared" si="3"/>
        <v>2226</v>
      </c>
      <c r="S62" s="3">
        <f t="shared" si="4"/>
        <v>371</v>
      </c>
      <c r="T62" s="21">
        <f t="shared" si="5"/>
        <v>7.77</v>
      </c>
      <c r="U62" s="2">
        <f t="shared" si="6"/>
        <v>2053.02</v>
      </c>
      <c r="V62" s="2">
        <f t="shared" si="7"/>
        <v>342.17</v>
      </c>
      <c r="W62" s="2">
        <f t="shared" si="8"/>
        <v>1981.62</v>
      </c>
      <c r="X62" s="2">
        <f t="shared" si="9"/>
        <v>330.27</v>
      </c>
      <c r="Y62" s="2">
        <f t="shared" si="10"/>
        <v>1928.04</v>
      </c>
      <c r="Z62" s="16">
        <f t="shared" si="11"/>
        <v>321.33999999999997</v>
      </c>
      <c r="AA62" s="16">
        <f t="shared" si="12"/>
        <v>1892.34</v>
      </c>
      <c r="AB62" s="16">
        <f t="shared" si="13"/>
        <v>315.39</v>
      </c>
    </row>
    <row r="63" spans="1:28" x14ac:dyDescent="0.25">
      <c r="A63" t="s">
        <v>237</v>
      </c>
      <c r="B63" s="24" t="s">
        <v>105</v>
      </c>
      <c r="C63" s="24" t="s">
        <v>46</v>
      </c>
      <c r="D63" s="24" t="s">
        <v>23</v>
      </c>
      <c r="E63" s="17">
        <v>6</v>
      </c>
      <c r="F63" s="2">
        <v>663.23</v>
      </c>
      <c r="G63" s="18">
        <v>0.26500000000000001</v>
      </c>
      <c r="H63" s="18">
        <v>0.16</v>
      </c>
      <c r="I63" s="16">
        <f t="shared" si="0"/>
        <v>973.22370200000012</v>
      </c>
      <c r="J63" s="19">
        <v>0.1</v>
      </c>
      <c r="K63" s="20"/>
      <c r="L63" s="20"/>
      <c r="N63" s="12">
        <f t="shared" si="1"/>
        <v>875.90133180000009</v>
      </c>
      <c r="O63" s="13">
        <f t="shared" si="2"/>
        <v>145.98355530000001</v>
      </c>
      <c r="P63" s="15"/>
      <c r="Q63" s="14"/>
      <c r="R63" s="3">
        <f t="shared" si="3"/>
        <v>1092</v>
      </c>
      <c r="S63" s="3">
        <f t="shared" si="4"/>
        <v>182</v>
      </c>
      <c r="T63" s="21">
        <f t="shared" si="5"/>
        <v>7.76</v>
      </c>
      <c r="U63" s="2">
        <f t="shared" si="6"/>
        <v>1007.28</v>
      </c>
      <c r="V63" s="2">
        <f t="shared" si="7"/>
        <v>167.88</v>
      </c>
      <c r="W63" s="2">
        <f t="shared" si="8"/>
        <v>972.24</v>
      </c>
      <c r="X63" s="2">
        <f t="shared" si="9"/>
        <v>162.04</v>
      </c>
      <c r="Y63" s="2">
        <f t="shared" si="10"/>
        <v>945.96</v>
      </c>
      <c r="Z63" s="16">
        <f t="shared" si="11"/>
        <v>157.66</v>
      </c>
      <c r="AA63" s="16">
        <f t="shared" si="12"/>
        <v>928.44</v>
      </c>
      <c r="AB63" s="16">
        <f t="shared" si="13"/>
        <v>154.74</v>
      </c>
    </row>
    <row r="64" spans="1:28" x14ac:dyDescent="0.25">
      <c r="A64" t="s">
        <v>237</v>
      </c>
      <c r="B64" s="24" t="s">
        <v>150</v>
      </c>
      <c r="C64" s="24" t="s">
        <v>46</v>
      </c>
      <c r="D64" s="24" t="s">
        <v>28</v>
      </c>
      <c r="E64" s="17">
        <v>12</v>
      </c>
      <c r="F64" s="2">
        <v>899.29</v>
      </c>
      <c r="G64" s="18">
        <v>0.26500000000000001</v>
      </c>
      <c r="H64" s="18">
        <v>0.16</v>
      </c>
      <c r="I64" s="16">
        <f t="shared" si="0"/>
        <v>1319.618146</v>
      </c>
      <c r="J64" s="19">
        <v>0.1</v>
      </c>
      <c r="K64" s="20"/>
      <c r="L64" s="20"/>
      <c r="N64" s="12">
        <f t="shared" si="1"/>
        <v>1187.6563314</v>
      </c>
      <c r="O64" s="13">
        <f t="shared" si="2"/>
        <v>98.971360950000005</v>
      </c>
      <c r="P64" s="15"/>
      <c r="Q64" s="14"/>
      <c r="R64" s="3">
        <f t="shared" si="3"/>
        <v>1476</v>
      </c>
      <c r="S64" s="3">
        <f t="shared" si="4"/>
        <v>123</v>
      </c>
      <c r="T64" s="21">
        <f t="shared" si="5"/>
        <v>7.46</v>
      </c>
      <c r="U64" s="2">
        <f t="shared" si="6"/>
        <v>1365.84</v>
      </c>
      <c r="V64" s="2">
        <f t="shared" si="7"/>
        <v>113.82</v>
      </c>
      <c r="W64" s="2">
        <f t="shared" si="8"/>
        <v>1318.32</v>
      </c>
      <c r="X64" s="2">
        <f t="shared" si="9"/>
        <v>109.86</v>
      </c>
      <c r="Y64" s="2">
        <f t="shared" si="10"/>
        <v>1282.68</v>
      </c>
      <c r="Z64" s="16">
        <f t="shared" si="11"/>
        <v>106.89</v>
      </c>
      <c r="AA64" s="16">
        <f t="shared" si="12"/>
        <v>1258.92</v>
      </c>
      <c r="AB64" s="16">
        <f t="shared" si="13"/>
        <v>104.91</v>
      </c>
    </row>
    <row r="65" spans="1:28" x14ac:dyDescent="0.25">
      <c r="A65" t="s">
        <v>237</v>
      </c>
      <c r="B65" s="24" t="s">
        <v>165</v>
      </c>
      <c r="C65" s="24" t="s">
        <v>46</v>
      </c>
      <c r="D65" s="24" t="s">
        <v>45</v>
      </c>
      <c r="E65" s="17">
        <v>24</v>
      </c>
      <c r="F65" s="2">
        <v>1030.2</v>
      </c>
      <c r="G65" s="18">
        <v>0.26500000000000001</v>
      </c>
      <c r="H65" s="18">
        <v>0.16</v>
      </c>
      <c r="I65" s="16">
        <f t="shared" si="0"/>
        <v>1511.7154800000001</v>
      </c>
      <c r="J65" s="19">
        <v>0.1</v>
      </c>
      <c r="K65" s="20"/>
      <c r="L65" s="20"/>
      <c r="N65" s="12">
        <f t="shared" si="1"/>
        <v>1360.543932</v>
      </c>
      <c r="O65" s="13">
        <f t="shared" si="2"/>
        <v>56.689330500000004</v>
      </c>
      <c r="P65" s="15"/>
      <c r="Q65" s="14"/>
      <c r="R65" s="3">
        <f t="shared" si="3"/>
        <v>1680</v>
      </c>
      <c r="S65" s="3">
        <f t="shared" si="4"/>
        <v>70</v>
      </c>
      <c r="T65" s="21">
        <f t="shared" si="5"/>
        <v>6.87</v>
      </c>
      <c r="U65" s="2">
        <f t="shared" si="6"/>
        <v>1564.56</v>
      </c>
      <c r="V65" s="2">
        <f t="shared" si="7"/>
        <v>65.19</v>
      </c>
      <c r="W65" s="2">
        <f t="shared" si="8"/>
        <v>1510.32</v>
      </c>
      <c r="X65" s="2">
        <f t="shared" si="9"/>
        <v>62.93</v>
      </c>
      <c r="Y65" s="2">
        <f t="shared" si="10"/>
        <v>1469.28</v>
      </c>
      <c r="Z65" s="16">
        <f t="shared" si="11"/>
        <v>61.22</v>
      </c>
      <c r="AA65" s="16">
        <f t="shared" si="12"/>
        <v>1442.16</v>
      </c>
      <c r="AB65" s="16">
        <f t="shared" si="13"/>
        <v>60.09</v>
      </c>
    </row>
    <row r="66" spans="1:28" x14ac:dyDescent="0.25">
      <c r="A66" t="s">
        <v>237</v>
      </c>
      <c r="B66" s="24" t="s">
        <v>184</v>
      </c>
      <c r="C66" s="24" t="s">
        <v>185</v>
      </c>
      <c r="D66" s="24" t="s">
        <v>22</v>
      </c>
      <c r="E66" s="17">
        <v>12</v>
      </c>
      <c r="F66" s="2">
        <v>606.36</v>
      </c>
      <c r="G66" s="18">
        <v>0.26500000000000001</v>
      </c>
      <c r="H66" s="18">
        <v>0.16</v>
      </c>
      <c r="I66" s="16">
        <f t="shared" si="0"/>
        <v>889.77266400000008</v>
      </c>
      <c r="J66" s="19">
        <v>0.1</v>
      </c>
      <c r="K66" s="20"/>
      <c r="L66" s="20"/>
      <c r="N66" s="12">
        <f t="shared" si="1"/>
        <v>800.79539760000011</v>
      </c>
      <c r="O66" s="13">
        <f t="shared" si="2"/>
        <v>66.732949800000014</v>
      </c>
      <c r="P66" s="15"/>
      <c r="Q66" s="14"/>
      <c r="R66" s="3">
        <f t="shared" si="3"/>
        <v>996</v>
      </c>
      <c r="S66" s="3">
        <f t="shared" si="4"/>
        <v>83</v>
      </c>
      <c r="T66" s="21">
        <f t="shared" si="5"/>
        <v>7.54</v>
      </c>
      <c r="U66" s="2">
        <f t="shared" si="6"/>
        <v>920.87999999999988</v>
      </c>
      <c r="V66" s="2">
        <f t="shared" si="7"/>
        <v>76.739999999999995</v>
      </c>
      <c r="W66" s="2">
        <f t="shared" si="8"/>
        <v>888.83999999999992</v>
      </c>
      <c r="X66" s="2">
        <f t="shared" si="9"/>
        <v>74.069999999999993</v>
      </c>
      <c r="Y66" s="2">
        <f t="shared" si="10"/>
        <v>864.83999999999992</v>
      </c>
      <c r="Z66" s="16">
        <f t="shared" si="11"/>
        <v>72.069999999999993</v>
      </c>
      <c r="AA66" s="16">
        <f t="shared" si="12"/>
        <v>848.87999999999988</v>
      </c>
      <c r="AB66" s="16">
        <f t="shared" si="13"/>
        <v>70.739999999999995</v>
      </c>
    </row>
    <row r="67" spans="1:28" x14ac:dyDescent="0.25">
      <c r="A67" t="s">
        <v>237</v>
      </c>
      <c r="B67" s="24" t="s">
        <v>106</v>
      </c>
      <c r="C67" s="24" t="s">
        <v>107</v>
      </c>
      <c r="D67" s="24" t="s">
        <v>23</v>
      </c>
      <c r="E67" s="17">
        <v>6</v>
      </c>
      <c r="F67" s="2">
        <v>521.74</v>
      </c>
      <c r="G67" s="18">
        <v>0.26500000000000001</v>
      </c>
      <c r="H67" s="18">
        <v>0.16</v>
      </c>
      <c r="I67" s="16">
        <f t="shared" si="0"/>
        <v>765.60127599999998</v>
      </c>
      <c r="J67" s="19">
        <v>0.1</v>
      </c>
      <c r="K67" s="20"/>
      <c r="L67" s="20"/>
      <c r="N67" s="12">
        <f t="shared" si="1"/>
        <v>689.0411484</v>
      </c>
      <c r="O67" s="13">
        <f t="shared" si="2"/>
        <v>114.84019139999999</v>
      </c>
      <c r="P67" s="15"/>
      <c r="Q67" s="14"/>
      <c r="R67" s="3">
        <f t="shared" si="3"/>
        <v>858</v>
      </c>
      <c r="S67" s="3">
        <f t="shared" si="4"/>
        <v>143</v>
      </c>
      <c r="T67" s="21">
        <f t="shared" si="5"/>
        <v>7.64</v>
      </c>
      <c r="U67" s="2">
        <f t="shared" si="6"/>
        <v>792.42</v>
      </c>
      <c r="V67" s="2">
        <f t="shared" si="7"/>
        <v>132.07</v>
      </c>
      <c r="W67" s="2">
        <f t="shared" si="8"/>
        <v>764.81999999999994</v>
      </c>
      <c r="X67" s="2">
        <f t="shared" si="9"/>
        <v>127.47</v>
      </c>
      <c r="Y67" s="2">
        <f t="shared" si="10"/>
        <v>744.18000000000006</v>
      </c>
      <c r="Z67" s="16">
        <f t="shared" si="11"/>
        <v>124.03</v>
      </c>
      <c r="AA67" s="16">
        <f t="shared" si="12"/>
        <v>730.38</v>
      </c>
      <c r="AB67" s="16">
        <f t="shared" si="13"/>
        <v>121.73</v>
      </c>
    </row>
    <row r="68" spans="1:28" x14ac:dyDescent="0.25">
      <c r="A68" t="s">
        <v>237</v>
      </c>
      <c r="B68" s="24" t="s">
        <v>159</v>
      </c>
      <c r="C68" s="24" t="s">
        <v>160</v>
      </c>
      <c r="D68" s="24" t="s">
        <v>23</v>
      </c>
      <c r="E68" s="17">
        <v>6</v>
      </c>
      <c r="F68" s="2">
        <v>479.05</v>
      </c>
      <c r="G68" s="18">
        <v>0.26500000000000001</v>
      </c>
      <c r="H68" s="18">
        <v>0.16</v>
      </c>
      <c r="I68" s="16">
        <f t="shared" si="0"/>
        <v>702.95797000000005</v>
      </c>
      <c r="J68" s="19">
        <v>0.1</v>
      </c>
      <c r="K68" s="20"/>
      <c r="L68" s="20"/>
      <c r="N68" s="12">
        <f t="shared" si="1"/>
        <v>632.66217300000005</v>
      </c>
      <c r="O68" s="13">
        <f t="shared" si="2"/>
        <v>105.4436955</v>
      </c>
      <c r="P68" s="15"/>
      <c r="Q68" s="14"/>
      <c r="R68" s="3">
        <f t="shared" si="3"/>
        <v>786</v>
      </c>
      <c r="S68" s="3">
        <f t="shared" si="4"/>
        <v>131</v>
      </c>
      <c r="T68" s="21">
        <f t="shared" si="5"/>
        <v>7.44</v>
      </c>
      <c r="U68" s="2">
        <f t="shared" si="6"/>
        <v>727.56000000000006</v>
      </c>
      <c r="V68" s="2">
        <f t="shared" si="7"/>
        <v>121.26</v>
      </c>
      <c r="W68" s="2">
        <f t="shared" si="8"/>
        <v>702.24</v>
      </c>
      <c r="X68" s="2">
        <f t="shared" si="9"/>
        <v>117.04</v>
      </c>
      <c r="Y68" s="2">
        <f t="shared" si="10"/>
        <v>683.28</v>
      </c>
      <c r="Z68" s="16">
        <f t="shared" si="11"/>
        <v>113.88</v>
      </c>
      <c r="AA68" s="16">
        <f t="shared" si="12"/>
        <v>670.62</v>
      </c>
      <c r="AB68" s="16">
        <f t="shared" si="13"/>
        <v>111.77</v>
      </c>
    </row>
    <row r="69" spans="1:28" x14ac:dyDescent="0.25">
      <c r="A69" t="s">
        <v>237</v>
      </c>
      <c r="B69" s="24" t="s">
        <v>114</v>
      </c>
      <c r="C69" s="24" t="s">
        <v>115</v>
      </c>
      <c r="D69" s="24" t="s">
        <v>23</v>
      </c>
      <c r="E69" s="17">
        <v>6</v>
      </c>
      <c r="F69" s="2">
        <v>647.91</v>
      </c>
      <c r="G69" s="18">
        <v>0.26500000000000001</v>
      </c>
      <c r="H69" s="18">
        <v>0.16</v>
      </c>
      <c r="I69" s="16">
        <f t="shared" si="0"/>
        <v>950.74313400000005</v>
      </c>
      <c r="J69" s="19">
        <v>0.1</v>
      </c>
      <c r="K69" s="20"/>
      <c r="L69" s="20"/>
      <c r="N69" s="12">
        <f t="shared" si="1"/>
        <v>855.66882060000012</v>
      </c>
      <c r="O69" s="13">
        <f t="shared" si="2"/>
        <v>142.61147010000002</v>
      </c>
      <c r="P69" s="15"/>
      <c r="Q69" s="14"/>
      <c r="R69" s="3">
        <f t="shared" si="3"/>
        <v>1068</v>
      </c>
      <c r="S69" s="3">
        <f t="shared" si="4"/>
        <v>178</v>
      </c>
      <c r="T69" s="21">
        <f t="shared" si="5"/>
        <v>7.87</v>
      </c>
      <c r="U69" s="2">
        <f t="shared" si="6"/>
        <v>984</v>
      </c>
      <c r="V69" s="2">
        <f t="shared" si="7"/>
        <v>164</v>
      </c>
      <c r="W69" s="2">
        <f t="shared" si="8"/>
        <v>949.80000000000007</v>
      </c>
      <c r="X69" s="2">
        <f t="shared" si="9"/>
        <v>158.30000000000001</v>
      </c>
      <c r="Y69" s="2">
        <f t="shared" si="10"/>
        <v>924.12000000000012</v>
      </c>
      <c r="Z69" s="16">
        <f t="shared" si="11"/>
        <v>154.02000000000001</v>
      </c>
      <c r="AA69" s="16">
        <f t="shared" si="12"/>
        <v>907.02</v>
      </c>
      <c r="AB69" s="16">
        <f t="shared" si="13"/>
        <v>151.16999999999999</v>
      </c>
    </row>
    <row r="70" spans="1:28" x14ac:dyDescent="0.25">
      <c r="A70" t="s">
        <v>237</v>
      </c>
      <c r="B70" s="24" t="s">
        <v>108</v>
      </c>
      <c r="C70" s="24" t="s">
        <v>109</v>
      </c>
      <c r="D70" s="24" t="s">
        <v>23</v>
      </c>
      <c r="E70" s="17">
        <v>6</v>
      </c>
      <c r="F70" s="2">
        <v>604.03</v>
      </c>
      <c r="G70" s="18">
        <v>0.26500000000000001</v>
      </c>
      <c r="H70" s="18">
        <v>0.16</v>
      </c>
      <c r="I70" s="16">
        <f t="shared" si="0"/>
        <v>886.35362200000009</v>
      </c>
      <c r="J70" s="19">
        <v>0.1</v>
      </c>
      <c r="K70" s="20"/>
      <c r="L70" s="20"/>
      <c r="N70" s="12">
        <f t="shared" si="1"/>
        <v>797.71825980000006</v>
      </c>
      <c r="O70" s="13">
        <f t="shared" si="2"/>
        <v>132.95304330000002</v>
      </c>
      <c r="P70" s="15"/>
      <c r="Q70" s="14"/>
      <c r="R70" s="3">
        <f t="shared" si="3"/>
        <v>996</v>
      </c>
      <c r="S70" s="3">
        <f t="shared" si="4"/>
        <v>166</v>
      </c>
      <c r="T70" s="21">
        <f t="shared" si="5"/>
        <v>7.89</v>
      </c>
      <c r="U70" s="2">
        <f t="shared" si="6"/>
        <v>917.40000000000009</v>
      </c>
      <c r="V70" s="2">
        <f t="shared" si="7"/>
        <v>152.9</v>
      </c>
      <c r="W70" s="2">
        <f t="shared" si="8"/>
        <v>885.48</v>
      </c>
      <c r="X70" s="2">
        <f t="shared" si="9"/>
        <v>147.58000000000001</v>
      </c>
      <c r="Y70" s="2">
        <f t="shared" si="10"/>
        <v>861.54</v>
      </c>
      <c r="Z70" s="16">
        <f t="shared" si="11"/>
        <v>143.59</v>
      </c>
      <c r="AA70" s="16">
        <f t="shared" si="12"/>
        <v>845.58</v>
      </c>
      <c r="AB70" s="16">
        <f t="shared" si="13"/>
        <v>140.93</v>
      </c>
    </row>
    <row r="71" spans="1:28" x14ac:dyDescent="0.25">
      <c r="A71" t="s">
        <v>237</v>
      </c>
      <c r="B71" s="24" t="s">
        <v>199</v>
      </c>
      <c r="C71" s="24" t="s">
        <v>200</v>
      </c>
      <c r="D71" s="24" t="s">
        <v>23</v>
      </c>
      <c r="E71" s="17">
        <v>12</v>
      </c>
      <c r="F71" s="2">
        <v>1660.08</v>
      </c>
      <c r="G71" s="18">
        <v>0.26500000000000001</v>
      </c>
      <c r="H71" s="18">
        <v>0.16</v>
      </c>
      <c r="I71" s="16">
        <f t="shared" ref="I71:I104" si="14">F71*(1+G71)*(1+H71)</f>
        <v>2436.0013920000001</v>
      </c>
      <c r="J71" s="19">
        <v>0.1</v>
      </c>
      <c r="K71" s="20"/>
      <c r="L71" s="20"/>
      <c r="N71" s="12">
        <f t="shared" ref="N71:N104" si="15">I71*(1-J71)*(1-K71)*(1-L71)</f>
        <v>2192.4012528000003</v>
      </c>
      <c r="O71" s="13">
        <f t="shared" ref="O71:O85" si="16">N71/E71</f>
        <v>182.70010440000001</v>
      </c>
      <c r="P71" s="15"/>
      <c r="Q71" s="14"/>
      <c r="R71" s="3">
        <f t="shared" ref="R71:R104" si="17">($S71*$E71)</f>
        <v>2736</v>
      </c>
      <c r="S71" s="3">
        <f t="shared" ref="S71:S104" si="18">INT($O71*1.25)</f>
        <v>228</v>
      </c>
      <c r="T71" s="21">
        <f t="shared" ref="T71:T85" si="19">ROUND(((($U71/$R71-1)*-1)*100),2)</f>
        <v>7.85</v>
      </c>
      <c r="U71" s="2">
        <f t="shared" ref="U71:U104" si="20">($V71*$E71)</f>
        <v>2521.3200000000002</v>
      </c>
      <c r="V71" s="2">
        <f t="shared" ref="V71:V104" si="21">ROUND(($O71*1.15),2)</f>
        <v>210.11</v>
      </c>
      <c r="W71" s="2">
        <f t="shared" ref="W71:W104" si="22">($X71*$E71)</f>
        <v>2433.6000000000004</v>
      </c>
      <c r="X71" s="2">
        <f t="shared" ref="X71:X104" si="23">ROUND(($O71*1.11),2)</f>
        <v>202.8</v>
      </c>
      <c r="Y71" s="2">
        <f t="shared" ref="Y71:Y104" si="24">($Z71*$E71)</f>
        <v>2367.84</v>
      </c>
      <c r="Z71" s="16">
        <f t="shared" ref="Z71:Z104" si="25">ROUND(($O71*1.08),2)</f>
        <v>197.32</v>
      </c>
      <c r="AA71" s="16">
        <f t="shared" ref="AA71:AA104" si="26">($AB71*$E71)</f>
        <v>2323.92</v>
      </c>
      <c r="AB71" s="16">
        <f t="shared" ref="AB71:AB104" si="27">ROUND(($O71*1.06),2)</f>
        <v>193.66</v>
      </c>
    </row>
    <row r="72" spans="1:28" x14ac:dyDescent="0.25">
      <c r="A72" t="s">
        <v>237</v>
      </c>
      <c r="B72" s="24" t="s">
        <v>196</v>
      </c>
      <c r="C72" s="24" t="s">
        <v>197</v>
      </c>
      <c r="D72" s="24" t="s">
        <v>23</v>
      </c>
      <c r="E72" s="17">
        <v>6</v>
      </c>
      <c r="F72" s="2">
        <v>521.74</v>
      </c>
      <c r="G72" s="18">
        <v>0.26500000000000001</v>
      </c>
      <c r="H72" s="18">
        <v>0.16</v>
      </c>
      <c r="I72" s="16">
        <f t="shared" si="14"/>
        <v>765.60127599999998</v>
      </c>
      <c r="J72" s="19">
        <v>0.1</v>
      </c>
      <c r="K72" s="20"/>
      <c r="L72" s="20"/>
      <c r="N72" s="12">
        <f t="shared" si="15"/>
        <v>689.0411484</v>
      </c>
      <c r="O72" s="13">
        <f t="shared" si="16"/>
        <v>114.84019139999999</v>
      </c>
      <c r="P72" s="15"/>
      <c r="Q72" s="14"/>
      <c r="R72" s="3">
        <f t="shared" si="17"/>
        <v>858</v>
      </c>
      <c r="S72" s="3">
        <f t="shared" si="18"/>
        <v>143</v>
      </c>
      <c r="T72" s="21">
        <f t="shared" si="19"/>
        <v>7.64</v>
      </c>
      <c r="U72" s="2">
        <f t="shared" si="20"/>
        <v>792.42</v>
      </c>
      <c r="V72" s="2">
        <f t="shared" si="21"/>
        <v>132.07</v>
      </c>
      <c r="W72" s="2">
        <f t="shared" si="22"/>
        <v>764.81999999999994</v>
      </c>
      <c r="X72" s="2">
        <f t="shared" si="23"/>
        <v>127.47</v>
      </c>
      <c r="Y72" s="2">
        <f t="shared" si="24"/>
        <v>744.18000000000006</v>
      </c>
      <c r="Z72" s="16">
        <f t="shared" si="25"/>
        <v>124.03</v>
      </c>
      <c r="AA72" s="16">
        <f t="shared" si="26"/>
        <v>730.38</v>
      </c>
      <c r="AB72" s="16">
        <f t="shared" si="27"/>
        <v>121.73</v>
      </c>
    </row>
    <row r="73" spans="1:28" x14ac:dyDescent="0.25">
      <c r="A73" t="s">
        <v>237</v>
      </c>
      <c r="B73" s="24" t="s">
        <v>62</v>
      </c>
      <c r="C73" s="24" t="s">
        <v>63</v>
      </c>
      <c r="D73" s="24" t="s">
        <v>23</v>
      </c>
      <c r="E73" s="17">
        <v>12</v>
      </c>
      <c r="F73" s="2">
        <v>1787.67</v>
      </c>
      <c r="G73" s="18">
        <v>0.26500000000000001</v>
      </c>
      <c r="H73" s="18">
        <v>0.16</v>
      </c>
      <c r="I73" s="16">
        <f t="shared" si="14"/>
        <v>2623.2269580000002</v>
      </c>
      <c r="J73" s="19">
        <v>0.1</v>
      </c>
      <c r="K73" s="20"/>
      <c r="L73" s="20"/>
      <c r="N73" s="12">
        <f t="shared" si="15"/>
        <v>2360.9042622000002</v>
      </c>
      <c r="O73" s="13">
        <f t="shared" si="16"/>
        <v>196.74202185000001</v>
      </c>
      <c r="P73" s="15"/>
      <c r="Q73" s="14"/>
      <c r="R73" s="3">
        <f t="shared" si="17"/>
        <v>2940</v>
      </c>
      <c r="S73" s="3">
        <f t="shared" si="18"/>
        <v>245</v>
      </c>
      <c r="T73" s="21">
        <f t="shared" si="19"/>
        <v>7.65</v>
      </c>
      <c r="U73" s="2">
        <f t="shared" si="20"/>
        <v>2715</v>
      </c>
      <c r="V73" s="2">
        <f t="shared" si="21"/>
        <v>226.25</v>
      </c>
      <c r="W73" s="2">
        <f t="shared" si="22"/>
        <v>2620.56</v>
      </c>
      <c r="X73" s="2">
        <f t="shared" si="23"/>
        <v>218.38</v>
      </c>
      <c r="Y73" s="2">
        <f t="shared" si="24"/>
        <v>2549.7599999999998</v>
      </c>
      <c r="Z73" s="16">
        <f t="shared" si="25"/>
        <v>212.48</v>
      </c>
      <c r="AA73" s="16">
        <f t="shared" si="26"/>
        <v>2502.6000000000004</v>
      </c>
      <c r="AB73" s="16">
        <f t="shared" si="27"/>
        <v>208.55</v>
      </c>
    </row>
    <row r="74" spans="1:28" x14ac:dyDescent="0.25">
      <c r="A74" t="s">
        <v>237</v>
      </c>
      <c r="B74" s="24" t="s">
        <v>151</v>
      </c>
      <c r="C74" s="24" t="s">
        <v>152</v>
      </c>
      <c r="D74" s="24" t="s">
        <v>23</v>
      </c>
      <c r="E74" s="17">
        <v>6</v>
      </c>
      <c r="F74" s="2">
        <v>2169.23</v>
      </c>
      <c r="G74" s="18">
        <v>0.3</v>
      </c>
      <c r="H74" s="18">
        <v>0.16</v>
      </c>
      <c r="I74" s="16">
        <f t="shared" si="14"/>
        <v>3271.19884</v>
      </c>
      <c r="J74" s="19">
        <v>0.1</v>
      </c>
      <c r="K74" s="20"/>
      <c r="L74" s="20"/>
      <c r="N74" s="12">
        <f t="shared" si="15"/>
        <v>2944.0789560000003</v>
      </c>
      <c r="O74" s="13">
        <f t="shared" si="16"/>
        <v>490.67982600000005</v>
      </c>
      <c r="P74" s="15"/>
      <c r="Q74" s="14"/>
      <c r="R74" s="3">
        <f t="shared" si="17"/>
        <v>3678</v>
      </c>
      <c r="S74" s="3">
        <f t="shared" si="18"/>
        <v>613</v>
      </c>
      <c r="T74" s="21">
        <f t="shared" si="19"/>
        <v>7.95</v>
      </c>
      <c r="U74" s="2">
        <f t="shared" si="20"/>
        <v>3385.68</v>
      </c>
      <c r="V74" s="2">
        <f t="shared" si="21"/>
        <v>564.28</v>
      </c>
      <c r="W74" s="2">
        <f t="shared" si="22"/>
        <v>3267.8999999999996</v>
      </c>
      <c r="X74" s="2">
        <f t="shared" si="23"/>
        <v>544.65</v>
      </c>
      <c r="Y74" s="2">
        <f t="shared" si="24"/>
        <v>3179.58</v>
      </c>
      <c r="Z74" s="16">
        <f t="shared" si="25"/>
        <v>529.92999999999995</v>
      </c>
      <c r="AA74" s="16">
        <f t="shared" si="26"/>
        <v>3120.7200000000003</v>
      </c>
      <c r="AB74" s="16">
        <f t="shared" si="27"/>
        <v>520.12</v>
      </c>
    </row>
    <row r="75" spans="1:28" x14ac:dyDescent="0.25">
      <c r="A75" t="s">
        <v>237</v>
      </c>
      <c r="B75" s="24" t="s">
        <v>186</v>
      </c>
      <c r="C75" s="24" t="s">
        <v>187</v>
      </c>
      <c r="D75" s="24" t="s">
        <v>22</v>
      </c>
      <c r="E75" s="17">
        <v>12</v>
      </c>
      <c r="F75" s="2">
        <v>606.36</v>
      </c>
      <c r="G75" s="18">
        <v>0.26500000000000001</v>
      </c>
      <c r="H75" s="18">
        <v>0.16</v>
      </c>
      <c r="I75" s="16">
        <f t="shared" si="14"/>
        <v>889.77266400000008</v>
      </c>
      <c r="J75" s="19">
        <v>0.1</v>
      </c>
      <c r="K75" s="20"/>
      <c r="L75" s="20"/>
      <c r="N75" s="12">
        <f t="shared" si="15"/>
        <v>800.79539760000011</v>
      </c>
      <c r="O75" s="13">
        <f t="shared" si="16"/>
        <v>66.732949800000014</v>
      </c>
      <c r="P75" s="15"/>
      <c r="Q75" s="14"/>
      <c r="R75" s="3">
        <f t="shared" si="17"/>
        <v>996</v>
      </c>
      <c r="S75" s="3">
        <f t="shared" si="18"/>
        <v>83</v>
      </c>
      <c r="T75" s="21">
        <f t="shared" si="19"/>
        <v>7.54</v>
      </c>
      <c r="U75" s="2">
        <f t="shared" si="20"/>
        <v>920.87999999999988</v>
      </c>
      <c r="V75" s="2">
        <f t="shared" si="21"/>
        <v>76.739999999999995</v>
      </c>
      <c r="W75" s="2">
        <f t="shared" si="22"/>
        <v>888.83999999999992</v>
      </c>
      <c r="X75" s="2">
        <f t="shared" si="23"/>
        <v>74.069999999999993</v>
      </c>
      <c r="Y75" s="2">
        <f t="shared" si="24"/>
        <v>864.83999999999992</v>
      </c>
      <c r="Z75" s="16">
        <f t="shared" si="25"/>
        <v>72.069999999999993</v>
      </c>
      <c r="AA75" s="16">
        <f t="shared" si="26"/>
        <v>848.87999999999988</v>
      </c>
      <c r="AB75" s="16">
        <f t="shared" si="27"/>
        <v>70.739999999999995</v>
      </c>
    </row>
    <row r="76" spans="1:28" x14ac:dyDescent="0.25">
      <c r="A76" t="s">
        <v>237</v>
      </c>
      <c r="B76" s="24" t="s">
        <v>168</v>
      </c>
      <c r="C76" s="24" t="s">
        <v>169</v>
      </c>
      <c r="D76" s="24" t="s">
        <v>23</v>
      </c>
      <c r="E76" s="17">
        <v>12</v>
      </c>
      <c r="F76" s="2">
        <v>606.36</v>
      </c>
      <c r="G76" s="18">
        <v>0.26500000000000001</v>
      </c>
      <c r="H76" s="18">
        <v>0.16</v>
      </c>
      <c r="I76" s="16">
        <f t="shared" si="14"/>
        <v>889.77266400000008</v>
      </c>
      <c r="J76" s="19">
        <v>0.1</v>
      </c>
      <c r="K76" s="20"/>
      <c r="L76" s="20"/>
      <c r="N76" s="12">
        <f t="shared" si="15"/>
        <v>800.79539760000011</v>
      </c>
      <c r="O76" s="13">
        <f t="shared" si="16"/>
        <v>66.732949800000014</v>
      </c>
      <c r="P76" s="15"/>
      <c r="Q76" s="14"/>
      <c r="R76" s="3">
        <f t="shared" si="17"/>
        <v>996</v>
      </c>
      <c r="S76" s="3">
        <f t="shared" si="18"/>
        <v>83</v>
      </c>
      <c r="T76" s="21">
        <f t="shared" si="19"/>
        <v>7.54</v>
      </c>
      <c r="U76" s="2">
        <f t="shared" si="20"/>
        <v>920.87999999999988</v>
      </c>
      <c r="V76" s="2">
        <f t="shared" si="21"/>
        <v>76.739999999999995</v>
      </c>
      <c r="W76" s="2">
        <f t="shared" si="22"/>
        <v>888.83999999999992</v>
      </c>
      <c r="X76" s="2">
        <f t="shared" si="23"/>
        <v>74.069999999999993</v>
      </c>
      <c r="Y76" s="2">
        <f t="shared" si="24"/>
        <v>864.83999999999992</v>
      </c>
      <c r="Z76" s="16">
        <f t="shared" si="25"/>
        <v>72.069999999999993</v>
      </c>
      <c r="AA76" s="16">
        <f t="shared" si="26"/>
        <v>848.87999999999988</v>
      </c>
      <c r="AB76" s="16">
        <f t="shared" si="27"/>
        <v>70.739999999999995</v>
      </c>
    </row>
    <row r="77" spans="1:28" x14ac:dyDescent="0.25">
      <c r="A77" t="s">
        <v>237</v>
      </c>
      <c r="B77" s="24" t="s">
        <v>170</v>
      </c>
      <c r="C77" s="24" t="s">
        <v>171</v>
      </c>
      <c r="D77" s="24" t="s">
        <v>23</v>
      </c>
      <c r="E77" s="17">
        <v>12</v>
      </c>
      <c r="F77" s="2">
        <v>606.36</v>
      </c>
      <c r="G77" s="18">
        <v>0.26500000000000001</v>
      </c>
      <c r="H77" s="18">
        <v>0.16</v>
      </c>
      <c r="I77" s="16">
        <f t="shared" si="14"/>
        <v>889.77266400000008</v>
      </c>
      <c r="J77" s="19">
        <v>0.1</v>
      </c>
      <c r="K77" s="20"/>
      <c r="L77" s="20"/>
      <c r="N77" s="12">
        <f t="shared" si="15"/>
        <v>800.79539760000011</v>
      </c>
      <c r="O77" s="13">
        <f t="shared" si="16"/>
        <v>66.732949800000014</v>
      </c>
      <c r="P77" s="15"/>
      <c r="Q77" s="14"/>
      <c r="R77" s="3">
        <f t="shared" si="17"/>
        <v>996</v>
      </c>
      <c r="S77" s="3">
        <f t="shared" si="18"/>
        <v>83</v>
      </c>
      <c r="T77" s="21">
        <f t="shared" si="19"/>
        <v>7.54</v>
      </c>
      <c r="U77" s="2">
        <f t="shared" si="20"/>
        <v>920.87999999999988</v>
      </c>
      <c r="V77" s="2">
        <f t="shared" si="21"/>
        <v>76.739999999999995</v>
      </c>
      <c r="W77" s="2">
        <f t="shared" si="22"/>
        <v>888.83999999999992</v>
      </c>
      <c r="X77" s="2">
        <f t="shared" si="23"/>
        <v>74.069999999999993</v>
      </c>
      <c r="Y77" s="2">
        <f t="shared" si="24"/>
        <v>864.83999999999992</v>
      </c>
      <c r="Z77" s="16">
        <f t="shared" si="25"/>
        <v>72.069999999999993</v>
      </c>
      <c r="AA77" s="16">
        <f t="shared" si="26"/>
        <v>848.87999999999988</v>
      </c>
      <c r="AB77" s="16">
        <f t="shared" si="27"/>
        <v>70.739999999999995</v>
      </c>
    </row>
    <row r="78" spans="1:28" x14ac:dyDescent="0.25">
      <c r="A78" t="s">
        <v>237</v>
      </c>
      <c r="B78" s="24" t="s">
        <v>172</v>
      </c>
      <c r="C78" s="24" t="s">
        <v>173</v>
      </c>
      <c r="D78" s="24" t="s">
        <v>23</v>
      </c>
      <c r="E78" s="17">
        <v>12</v>
      </c>
      <c r="F78" s="2">
        <v>606.36</v>
      </c>
      <c r="G78" s="18">
        <v>0.26500000000000001</v>
      </c>
      <c r="H78" s="18">
        <v>0.16</v>
      </c>
      <c r="I78" s="16">
        <f t="shared" si="14"/>
        <v>889.77266400000008</v>
      </c>
      <c r="J78" s="19">
        <v>0.1</v>
      </c>
      <c r="K78" s="20"/>
      <c r="L78" s="20"/>
      <c r="N78" s="12">
        <f t="shared" si="15"/>
        <v>800.79539760000011</v>
      </c>
      <c r="O78" s="13">
        <f t="shared" si="16"/>
        <v>66.732949800000014</v>
      </c>
      <c r="P78" s="15"/>
      <c r="Q78" s="14"/>
      <c r="R78" s="3">
        <f t="shared" si="17"/>
        <v>996</v>
      </c>
      <c r="S78" s="3">
        <f t="shared" si="18"/>
        <v>83</v>
      </c>
      <c r="T78" s="21">
        <f t="shared" si="19"/>
        <v>7.54</v>
      </c>
      <c r="U78" s="2">
        <f t="shared" si="20"/>
        <v>920.87999999999988</v>
      </c>
      <c r="V78" s="2">
        <f t="shared" si="21"/>
        <v>76.739999999999995</v>
      </c>
      <c r="W78" s="2">
        <f t="shared" si="22"/>
        <v>888.83999999999992</v>
      </c>
      <c r="X78" s="2">
        <f t="shared" si="23"/>
        <v>74.069999999999993</v>
      </c>
      <c r="Y78" s="2">
        <f t="shared" si="24"/>
        <v>864.83999999999992</v>
      </c>
      <c r="Z78" s="16">
        <f t="shared" si="25"/>
        <v>72.069999999999993</v>
      </c>
      <c r="AA78" s="16">
        <f t="shared" si="26"/>
        <v>848.87999999999988</v>
      </c>
      <c r="AB78" s="16">
        <f t="shared" si="27"/>
        <v>70.739999999999995</v>
      </c>
    </row>
    <row r="79" spans="1:28" x14ac:dyDescent="0.25">
      <c r="A79" t="s">
        <v>237</v>
      </c>
      <c r="B79" s="24" t="s">
        <v>95</v>
      </c>
      <c r="C79" s="24" t="s">
        <v>96</v>
      </c>
      <c r="D79" s="24" t="s">
        <v>23</v>
      </c>
      <c r="E79" s="17">
        <v>1</v>
      </c>
      <c r="F79" s="2">
        <v>3530.77</v>
      </c>
      <c r="G79" s="18">
        <v>0.3</v>
      </c>
      <c r="H79" s="18">
        <v>0.16</v>
      </c>
      <c r="I79" s="16">
        <f t="shared" si="14"/>
        <v>5324.4011599999994</v>
      </c>
      <c r="J79" s="19">
        <v>0.1</v>
      </c>
      <c r="K79" s="20"/>
      <c r="L79" s="20"/>
      <c r="N79" s="12">
        <f t="shared" si="15"/>
        <v>4791.9610439999997</v>
      </c>
      <c r="O79" s="13">
        <f t="shared" si="16"/>
        <v>4791.9610439999997</v>
      </c>
      <c r="P79" s="15"/>
      <c r="Q79" s="14"/>
      <c r="R79" s="3">
        <f t="shared" si="17"/>
        <v>5989</v>
      </c>
      <c r="S79" s="3">
        <f t="shared" si="18"/>
        <v>5989</v>
      </c>
      <c r="T79" s="21">
        <f t="shared" si="19"/>
        <v>7.99</v>
      </c>
      <c r="U79" s="2">
        <f t="shared" si="20"/>
        <v>5510.76</v>
      </c>
      <c r="V79" s="2">
        <f t="shared" si="21"/>
        <v>5510.76</v>
      </c>
      <c r="W79" s="2">
        <f t="shared" si="22"/>
        <v>5319.08</v>
      </c>
      <c r="X79" s="2">
        <f t="shared" si="23"/>
        <v>5319.08</v>
      </c>
      <c r="Y79" s="2">
        <f t="shared" si="24"/>
        <v>5175.32</v>
      </c>
      <c r="Z79" s="16">
        <f t="shared" si="25"/>
        <v>5175.32</v>
      </c>
      <c r="AA79" s="16">
        <f t="shared" si="26"/>
        <v>5079.4799999999996</v>
      </c>
      <c r="AB79" s="16">
        <f t="shared" si="27"/>
        <v>5079.4799999999996</v>
      </c>
    </row>
    <row r="80" spans="1:28" x14ac:dyDescent="0.25">
      <c r="A80" t="s">
        <v>237</v>
      </c>
      <c r="B80" s="24" t="s">
        <v>97</v>
      </c>
      <c r="C80" s="24" t="s">
        <v>96</v>
      </c>
      <c r="D80" s="24" t="s">
        <v>58</v>
      </c>
      <c r="E80" s="17">
        <v>1</v>
      </c>
      <c r="F80" s="2">
        <v>7769.23</v>
      </c>
      <c r="G80" s="18">
        <v>0.3</v>
      </c>
      <c r="H80" s="18">
        <v>0.16</v>
      </c>
      <c r="I80" s="16">
        <f t="shared" si="14"/>
        <v>11715.998839999998</v>
      </c>
      <c r="J80" s="19">
        <v>0.1</v>
      </c>
      <c r="K80" s="20"/>
      <c r="L80" s="20"/>
      <c r="N80" s="12">
        <f t="shared" si="15"/>
        <v>10544.398955999999</v>
      </c>
      <c r="O80" s="13">
        <f t="shared" si="16"/>
        <v>10544.398955999999</v>
      </c>
      <c r="P80" s="15"/>
      <c r="Q80" s="14"/>
      <c r="R80" s="3">
        <f t="shared" si="17"/>
        <v>13180</v>
      </c>
      <c r="S80" s="3">
        <f t="shared" si="18"/>
        <v>13180</v>
      </c>
      <c r="T80" s="21">
        <f t="shared" si="19"/>
        <v>8</v>
      </c>
      <c r="U80" s="2">
        <f t="shared" si="20"/>
        <v>12126.06</v>
      </c>
      <c r="V80" s="2">
        <f t="shared" si="21"/>
        <v>12126.06</v>
      </c>
      <c r="W80" s="2">
        <f t="shared" si="22"/>
        <v>11704.28</v>
      </c>
      <c r="X80" s="2">
        <f t="shared" si="23"/>
        <v>11704.28</v>
      </c>
      <c r="Y80" s="2">
        <f t="shared" si="24"/>
        <v>11387.95</v>
      </c>
      <c r="Z80" s="16">
        <f t="shared" si="25"/>
        <v>11387.95</v>
      </c>
      <c r="AA80" s="16">
        <f t="shared" si="26"/>
        <v>11177.06</v>
      </c>
      <c r="AB80" s="16">
        <f t="shared" si="27"/>
        <v>11177.06</v>
      </c>
    </row>
    <row r="81" spans="1:28" x14ac:dyDescent="0.25">
      <c r="A81" t="s">
        <v>237</v>
      </c>
      <c r="B81" s="24" t="s">
        <v>100</v>
      </c>
      <c r="C81" s="24" t="s">
        <v>96</v>
      </c>
      <c r="D81" s="24" t="s">
        <v>23</v>
      </c>
      <c r="E81" s="17">
        <v>3</v>
      </c>
      <c r="F81" s="2">
        <v>5423.08</v>
      </c>
      <c r="G81" s="18">
        <v>0.3</v>
      </c>
      <c r="H81" s="18">
        <v>0.16</v>
      </c>
      <c r="I81" s="16">
        <f t="shared" si="14"/>
        <v>8178.0046399999992</v>
      </c>
      <c r="J81" s="19">
        <v>0.1</v>
      </c>
      <c r="K81" s="20"/>
      <c r="L81" s="20"/>
      <c r="N81" s="12">
        <f t="shared" si="15"/>
        <v>7360.2041759999993</v>
      </c>
      <c r="O81" s="13">
        <f t="shared" si="16"/>
        <v>2453.4013919999998</v>
      </c>
      <c r="P81" s="15"/>
      <c r="Q81" s="14"/>
      <c r="R81" s="3">
        <f t="shared" si="17"/>
        <v>9198</v>
      </c>
      <c r="S81" s="3">
        <f t="shared" si="18"/>
        <v>3066</v>
      </c>
      <c r="T81" s="21">
        <f t="shared" si="19"/>
        <v>7.98</v>
      </c>
      <c r="U81" s="2">
        <f t="shared" si="20"/>
        <v>8464.23</v>
      </c>
      <c r="V81" s="2">
        <f t="shared" si="21"/>
        <v>2821.41</v>
      </c>
      <c r="W81" s="2">
        <f t="shared" si="22"/>
        <v>8169.84</v>
      </c>
      <c r="X81" s="2">
        <f t="shared" si="23"/>
        <v>2723.28</v>
      </c>
      <c r="Y81" s="2">
        <f t="shared" si="24"/>
        <v>7949.01</v>
      </c>
      <c r="Z81" s="16">
        <f t="shared" si="25"/>
        <v>2649.67</v>
      </c>
      <c r="AA81" s="16">
        <f t="shared" si="26"/>
        <v>7801.83</v>
      </c>
      <c r="AB81" s="16">
        <f t="shared" si="27"/>
        <v>2600.61</v>
      </c>
    </row>
    <row r="82" spans="1:28" x14ac:dyDescent="0.25">
      <c r="A82" t="s">
        <v>237</v>
      </c>
      <c r="B82" s="24" t="s">
        <v>229</v>
      </c>
      <c r="C82" s="24" t="s">
        <v>230</v>
      </c>
      <c r="D82" s="24" t="s">
        <v>23</v>
      </c>
      <c r="E82" s="17">
        <v>6</v>
      </c>
      <c r="F82" s="2">
        <v>806.32</v>
      </c>
      <c r="G82" s="18">
        <v>0.26500000000000001</v>
      </c>
      <c r="H82" s="18">
        <v>0.16</v>
      </c>
      <c r="I82" s="16">
        <f t="shared" si="14"/>
        <v>1183.193968</v>
      </c>
      <c r="J82" s="19">
        <v>0.1</v>
      </c>
      <c r="K82" s="20"/>
      <c r="L82" s="20"/>
      <c r="N82" s="12">
        <f t="shared" si="15"/>
        <v>1064.8745712</v>
      </c>
      <c r="O82" s="13">
        <f t="shared" si="16"/>
        <v>177.47909519999999</v>
      </c>
      <c r="P82" s="15"/>
      <c r="Q82" s="14"/>
      <c r="R82" s="3">
        <f t="shared" si="17"/>
        <v>1326</v>
      </c>
      <c r="S82" s="3">
        <f t="shared" si="18"/>
        <v>221</v>
      </c>
      <c r="T82" s="21">
        <f t="shared" si="19"/>
        <v>7.65</v>
      </c>
      <c r="U82" s="2">
        <f t="shared" si="20"/>
        <v>1224.5999999999999</v>
      </c>
      <c r="V82" s="2">
        <f t="shared" si="21"/>
        <v>204.1</v>
      </c>
      <c r="W82" s="2">
        <f t="shared" si="22"/>
        <v>1182</v>
      </c>
      <c r="X82" s="2">
        <f t="shared" si="23"/>
        <v>197</v>
      </c>
      <c r="Y82" s="2">
        <f t="shared" si="24"/>
        <v>1150.08</v>
      </c>
      <c r="Z82" s="16">
        <f t="shared" si="25"/>
        <v>191.68</v>
      </c>
      <c r="AA82" s="16">
        <f t="shared" si="26"/>
        <v>1128.78</v>
      </c>
      <c r="AB82" s="16">
        <f t="shared" si="27"/>
        <v>188.13</v>
      </c>
    </row>
    <row r="83" spans="1:28" x14ac:dyDescent="0.25">
      <c r="A83" t="s">
        <v>237</v>
      </c>
      <c r="B83" s="24" t="s">
        <v>161</v>
      </c>
      <c r="C83" s="24" t="s">
        <v>162</v>
      </c>
      <c r="D83" s="24" t="s">
        <v>23</v>
      </c>
      <c r="E83" s="17">
        <v>6</v>
      </c>
      <c r="F83" s="2">
        <v>479.05</v>
      </c>
      <c r="G83" s="18">
        <v>0.26500000000000001</v>
      </c>
      <c r="H83" s="18">
        <v>0.16</v>
      </c>
      <c r="I83" s="16">
        <f t="shared" si="14"/>
        <v>702.95797000000005</v>
      </c>
      <c r="J83" s="19">
        <v>0.1</v>
      </c>
      <c r="K83" s="20"/>
      <c r="L83" s="20"/>
      <c r="N83" s="12">
        <f t="shared" si="15"/>
        <v>632.66217300000005</v>
      </c>
      <c r="O83" s="13">
        <f t="shared" si="16"/>
        <v>105.4436955</v>
      </c>
      <c r="P83" s="15"/>
      <c r="Q83" s="14"/>
      <c r="R83" s="3">
        <f t="shared" si="17"/>
        <v>786</v>
      </c>
      <c r="S83" s="3">
        <f t="shared" si="18"/>
        <v>131</v>
      </c>
      <c r="T83" s="21">
        <f t="shared" si="19"/>
        <v>7.44</v>
      </c>
      <c r="U83" s="2">
        <f t="shared" si="20"/>
        <v>727.56000000000006</v>
      </c>
      <c r="V83" s="2">
        <f t="shared" si="21"/>
        <v>121.26</v>
      </c>
      <c r="W83" s="2">
        <f t="shared" si="22"/>
        <v>702.24</v>
      </c>
      <c r="X83" s="2">
        <f t="shared" si="23"/>
        <v>117.04</v>
      </c>
      <c r="Y83" s="2">
        <f t="shared" si="24"/>
        <v>683.28</v>
      </c>
      <c r="Z83" s="16">
        <f t="shared" si="25"/>
        <v>113.88</v>
      </c>
      <c r="AA83" s="16">
        <f t="shared" si="26"/>
        <v>670.62</v>
      </c>
      <c r="AB83" s="16">
        <f t="shared" si="27"/>
        <v>111.77</v>
      </c>
    </row>
    <row r="84" spans="1:28" x14ac:dyDescent="0.25">
      <c r="A84" t="s">
        <v>237</v>
      </c>
      <c r="B84" s="24" t="s">
        <v>142</v>
      </c>
      <c r="C84" s="24" t="s">
        <v>57</v>
      </c>
      <c r="D84" s="24" t="s">
        <v>23</v>
      </c>
      <c r="E84" s="17">
        <v>6</v>
      </c>
      <c r="F84" s="2">
        <v>10938.46</v>
      </c>
      <c r="G84" s="18">
        <v>0.3</v>
      </c>
      <c r="H84" s="18">
        <v>0.16</v>
      </c>
      <c r="I84" s="16">
        <f t="shared" si="14"/>
        <v>16495.197679999997</v>
      </c>
      <c r="J84" s="19">
        <v>0.1</v>
      </c>
      <c r="K84" s="20"/>
      <c r="L84" s="20"/>
      <c r="N84" s="12">
        <f t="shared" si="15"/>
        <v>14845.677911999997</v>
      </c>
      <c r="O84" s="13">
        <f t="shared" si="16"/>
        <v>2474.2796519999997</v>
      </c>
      <c r="P84" s="15"/>
      <c r="Q84" s="14"/>
      <c r="R84" s="3">
        <f t="shared" si="17"/>
        <v>18552</v>
      </c>
      <c r="S84" s="3">
        <f t="shared" si="18"/>
        <v>3092</v>
      </c>
      <c r="T84" s="21">
        <f t="shared" si="19"/>
        <v>7.97</v>
      </c>
      <c r="U84" s="2">
        <f t="shared" si="20"/>
        <v>17072.52</v>
      </c>
      <c r="V84" s="2">
        <f t="shared" si="21"/>
        <v>2845.42</v>
      </c>
      <c r="W84" s="2">
        <f t="shared" si="22"/>
        <v>16478.699999999997</v>
      </c>
      <c r="X84" s="2">
        <f t="shared" si="23"/>
        <v>2746.45</v>
      </c>
      <c r="Y84" s="2">
        <f t="shared" si="24"/>
        <v>16033.32</v>
      </c>
      <c r="Z84" s="16">
        <f t="shared" si="25"/>
        <v>2672.22</v>
      </c>
      <c r="AA84" s="16">
        <f t="shared" si="26"/>
        <v>15736.439999999999</v>
      </c>
      <c r="AB84" s="16">
        <f t="shared" si="27"/>
        <v>2622.74</v>
      </c>
    </row>
    <row r="85" spans="1:28" x14ac:dyDescent="0.25">
      <c r="A85" t="s">
        <v>237</v>
      </c>
      <c r="B85" s="24" t="s">
        <v>87</v>
      </c>
      <c r="C85" s="24" t="s">
        <v>88</v>
      </c>
      <c r="D85" s="24" t="s">
        <v>23</v>
      </c>
      <c r="E85" s="17">
        <v>6</v>
      </c>
      <c r="F85" s="2">
        <v>4130.7700000000004</v>
      </c>
      <c r="G85" s="18">
        <v>0.3</v>
      </c>
      <c r="H85" s="18">
        <v>0.16</v>
      </c>
      <c r="I85" s="16">
        <f t="shared" si="14"/>
        <v>6229.2011600000005</v>
      </c>
      <c r="J85" s="19">
        <v>0.1</v>
      </c>
      <c r="K85" s="20"/>
      <c r="L85" s="20"/>
      <c r="N85" s="12">
        <f t="shared" si="15"/>
        <v>5606.2810440000003</v>
      </c>
      <c r="O85" s="13">
        <f t="shared" si="16"/>
        <v>934.38017400000001</v>
      </c>
      <c r="P85" s="15"/>
      <c r="Q85" s="14"/>
      <c r="R85" s="3">
        <f t="shared" si="17"/>
        <v>7002</v>
      </c>
      <c r="S85" s="3">
        <f t="shared" si="18"/>
        <v>1167</v>
      </c>
      <c r="T85" s="21">
        <f t="shared" si="19"/>
        <v>7.92</v>
      </c>
      <c r="U85" s="2">
        <f t="shared" si="20"/>
        <v>6447.24</v>
      </c>
      <c r="V85" s="2">
        <f t="shared" si="21"/>
        <v>1074.54</v>
      </c>
      <c r="W85" s="2">
        <f t="shared" si="22"/>
        <v>6222.9600000000009</v>
      </c>
      <c r="X85" s="2">
        <f t="shared" si="23"/>
        <v>1037.1600000000001</v>
      </c>
      <c r="Y85" s="2">
        <f t="shared" si="24"/>
        <v>6054.78</v>
      </c>
      <c r="Z85" s="16">
        <f t="shared" si="25"/>
        <v>1009.13</v>
      </c>
      <c r="AA85" s="16">
        <f t="shared" si="26"/>
        <v>5942.64</v>
      </c>
      <c r="AB85" s="16">
        <f t="shared" si="27"/>
        <v>990.44</v>
      </c>
    </row>
    <row r="86" spans="1:28" x14ac:dyDescent="0.25">
      <c r="A86" t="s">
        <v>237</v>
      </c>
      <c r="B86" s="24" t="s">
        <v>201</v>
      </c>
      <c r="C86" s="24" t="s">
        <v>202</v>
      </c>
      <c r="D86" s="24" t="s">
        <v>23</v>
      </c>
      <c r="E86" s="17"/>
      <c r="F86" s="2"/>
      <c r="G86" s="18"/>
      <c r="H86" s="18">
        <v>0.16</v>
      </c>
      <c r="I86" s="16">
        <f t="shared" si="14"/>
        <v>0</v>
      </c>
      <c r="J86" s="19">
        <v>0.1</v>
      </c>
      <c r="K86" s="20"/>
      <c r="L86" s="20"/>
      <c r="N86" s="12">
        <f t="shared" si="15"/>
        <v>0</v>
      </c>
      <c r="O86" s="13">
        <v>0</v>
      </c>
      <c r="P86" s="15"/>
      <c r="Q86" s="14"/>
      <c r="R86" s="3">
        <f t="shared" si="17"/>
        <v>0</v>
      </c>
      <c r="S86" s="3">
        <f t="shared" si="18"/>
        <v>0</v>
      </c>
      <c r="T86" s="21">
        <v>0</v>
      </c>
      <c r="U86" s="2">
        <f t="shared" si="20"/>
        <v>0</v>
      </c>
      <c r="V86" s="2">
        <f t="shared" si="21"/>
        <v>0</v>
      </c>
      <c r="W86" s="2">
        <f t="shared" si="22"/>
        <v>0</v>
      </c>
      <c r="X86" s="2">
        <f t="shared" si="23"/>
        <v>0</v>
      </c>
      <c r="Y86" s="2">
        <f t="shared" si="24"/>
        <v>0</v>
      </c>
      <c r="Z86" s="16">
        <f t="shared" si="25"/>
        <v>0</v>
      </c>
      <c r="AA86" s="16">
        <f t="shared" si="26"/>
        <v>0</v>
      </c>
      <c r="AB86" s="16">
        <f t="shared" si="27"/>
        <v>0</v>
      </c>
    </row>
    <row r="87" spans="1:28" x14ac:dyDescent="0.25">
      <c r="A87" t="s">
        <v>237</v>
      </c>
      <c r="B87" s="24" t="s">
        <v>110</v>
      </c>
      <c r="C87" s="24" t="s">
        <v>111</v>
      </c>
      <c r="D87" s="24" t="s">
        <v>23</v>
      </c>
      <c r="E87" s="17">
        <v>6</v>
      </c>
      <c r="F87" s="2">
        <v>789.72</v>
      </c>
      <c r="G87" s="18">
        <v>0.26500000000000001</v>
      </c>
      <c r="H87" s="18">
        <v>0.16</v>
      </c>
      <c r="I87" s="16">
        <f t="shared" si="14"/>
        <v>1158.8351280000002</v>
      </c>
      <c r="J87" s="19">
        <v>0.1</v>
      </c>
      <c r="K87" s="20"/>
      <c r="L87" s="20"/>
      <c r="N87" s="12">
        <f t="shared" si="15"/>
        <v>1042.9516152000001</v>
      </c>
      <c r="O87" s="13">
        <f t="shared" ref="O87:O104" si="28">N87/E87</f>
        <v>173.82526920000001</v>
      </c>
      <c r="P87" s="15"/>
      <c r="Q87" s="14"/>
      <c r="R87" s="3">
        <f t="shared" si="17"/>
        <v>1302</v>
      </c>
      <c r="S87" s="3">
        <f t="shared" si="18"/>
        <v>217</v>
      </c>
      <c r="T87" s="21">
        <f t="shared" ref="T87:T104" si="29">ROUND(((($U87/$R87-1)*-1)*100),2)</f>
        <v>7.88</v>
      </c>
      <c r="U87" s="2">
        <f t="shared" si="20"/>
        <v>1199.4000000000001</v>
      </c>
      <c r="V87" s="2">
        <f t="shared" si="21"/>
        <v>199.9</v>
      </c>
      <c r="W87" s="2">
        <f t="shared" si="22"/>
        <v>1157.6999999999998</v>
      </c>
      <c r="X87" s="2">
        <f t="shared" si="23"/>
        <v>192.95</v>
      </c>
      <c r="Y87" s="2">
        <f t="shared" si="24"/>
        <v>1126.3799999999999</v>
      </c>
      <c r="Z87" s="16">
        <f t="shared" si="25"/>
        <v>187.73</v>
      </c>
      <c r="AA87" s="16">
        <f t="shared" si="26"/>
        <v>1105.5</v>
      </c>
      <c r="AB87" s="16">
        <f t="shared" si="27"/>
        <v>184.25</v>
      </c>
    </row>
    <row r="88" spans="1:28" x14ac:dyDescent="0.25">
      <c r="A88" t="s">
        <v>237</v>
      </c>
      <c r="B88" s="24" t="s">
        <v>188</v>
      </c>
      <c r="C88" s="24" t="s">
        <v>189</v>
      </c>
      <c r="D88" s="24" t="s">
        <v>23</v>
      </c>
      <c r="E88" s="17">
        <v>6</v>
      </c>
      <c r="F88" s="2">
        <v>569.16999999999996</v>
      </c>
      <c r="G88" s="18">
        <v>0.26500000000000001</v>
      </c>
      <c r="H88" s="18">
        <v>0.16</v>
      </c>
      <c r="I88" s="16">
        <f t="shared" si="14"/>
        <v>835.2000579999999</v>
      </c>
      <c r="J88" s="19">
        <v>0.1</v>
      </c>
      <c r="K88" s="20"/>
      <c r="L88" s="20"/>
      <c r="N88" s="12">
        <f t="shared" si="15"/>
        <v>751.68005219999998</v>
      </c>
      <c r="O88" s="13">
        <f t="shared" si="28"/>
        <v>125.2800087</v>
      </c>
      <c r="P88" s="15"/>
      <c r="Q88" s="14"/>
      <c r="R88" s="3">
        <f t="shared" si="17"/>
        <v>936</v>
      </c>
      <c r="S88" s="3">
        <f t="shared" si="18"/>
        <v>156</v>
      </c>
      <c r="T88" s="21">
        <f t="shared" si="29"/>
        <v>7.65</v>
      </c>
      <c r="U88" s="2">
        <f t="shared" si="20"/>
        <v>864.42</v>
      </c>
      <c r="V88" s="2">
        <f t="shared" si="21"/>
        <v>144.07</v>
      </c>
      <c r="W88" s="2">
        <f t="shared" si="22"/>
        <v>834.36</v>
      </c>
      <c r="X88" s="2">
        <f t="shared" si="23"/>
        <v>139.06</v>
      </c>
      <c r="Y88" s="2">
        <f t="shared" si="24"/>
        <v>811.80000000000007</v>
      </c>
      <c r="Z88" s="16">
        <f t="shared" si="25"/>
        <v>135.30000000000001</v>
      </c>
      <c r="AA88" s="16">
        <f t="shared" si="26"/>
        <v>796.80000000000007</v>
      </c>
      <c r="AB88" s="16">
        <f t="shared" si="27"/>
        <v>132.80000000000001</v>
      </c>
    </row>
    <row r="89" spans="1:28" x14ac:dyDescent="0.25">
      <c r="A89" t="s">
        <v>237</v>
      </c>
      <c r="B89" s="24" t="s">
        <v>112</v>
      </c>
      <c r="C89" s="24" t="s">
        <v>113</v>
      </c>
      <c r="D89" s="24" t="s">
        <v>23</v>
      </c>
      <c r="E89" s="17">
        <v>6</v>
      </c>
      <c r="F89" s="2">
        <v>789.72</v>
      </c>
      <c r="G89" s="18">
        <v>0.26500000000000001</v>
      </c>
      <c r="H89" s="18">
        <v>0.16</v>
      </c>
      <c r="I89" s="16">
        <f t="shared" si="14"/>
        <v>1158.8351280000002</v>
      </c>
      <c r="J89" s="19">
        <v>0.1</v>
      </c>
      <c r="K89" s="20"/>
      <c r="L89" s="20"/>
      <c r="N89" s="12">
        <f t="shared" si="15"/>
        <v>1042.9516152000001</v>
      </c>
      <c r="O89" s="13">
        <f t="shared" si="28"/>
        <v>173.82526920000001</v>
      </c>
      <c r="P89" s="15"/>
      <c r="Q89" s="14"/>
      <c r="R89" s="3">
        <f t="shared" si="17"/>
        <v>1302</v>
      </c>
      <c r="S89" s="3">
        <f t="shared" si="18"/>
        <v>217</v>
      </c>
      <c r="T89" s="21">
        <f t="shared" si="29"/>
        <v>7.88</v>
      </c>
      <c r="U89" s="2">
        <f t="shared" si="20"/>
        <v>1199.4000000000001</v>
      </c>
      <c r="V89" s="2">
        <f t="shared" si="21"/>
        <v>199.9</v>
      </c>
      <c r="W89" s="2">
        <f t="shared" si="22"/>
        <v>1157.6999999999998</v>
      </c>
      <c r="X89" s="2">
        <f t="shared" si="23"/>
        <v>192.95</v>
      </c>
      <c r="Y89" s="2">
        <f t="shared" si="24"/>
        <v>1126.3799999999999</v>
      </c>
      <c r="Z89" s="16">
        <f t="shared" si="25"/>
        <v>187.73</v>
      </c>
      <c r="AA89" s="16">
        <f t="shared" si="26"/>
        <v>1105.5</v>
      </c>
      <c r="AB89" s="16">
        <f t="shared" si="27"/>
        <v>184.25</v>
      </c>
    </row>
    <row r="90" spans="1:28" x14ac:dyDescent="0.25">
      <c r="A90" t="s">
        <v>237</v>
      </c>
      <c r="B90" s="24" t="s">
        <v>192</v>
      </c>
      <c r="C90" s="24" t="s">
        <v>193</v>
      </c>
      <c r="D90" s="24" t="s">
        <v>23</v>
      </c>
      <c r="E90" s="17">
        <v>6</v>
      </c>
      <c r="F90" s="2">
        <v>378.74</v>
      </c>
      <c r="G90" s="18">
        <v>0.26500000000000001</v>
      </c>
      <c r="H90" s="18">
        <v>0.16</v>
      </c>
      <c r="I90" s="16">
        <f t="shared" si="14"/>
        <v>555.76307600000007</v>
      </c>
      <c r="J90" s="19">
        <v>0.1</v>
      </c>
      <c r="K90" s="20"/>
      <c r="L90" s="20"/>
      <c r="N90" s="12">
        <f t="shared" si="15"/>
        <v>500.18676840000006</v>
      </c>
      <c r="O90" s="13">
        <f t="shared" si="28"/>
        <v>83.36446140000001</v>
      </c>
      <c r="P90" s="15"/>
      <c r="Q90" s="14"/>
      <c r="R90" s="3">
        <f t="shared" si="17"/>
        <v>624</v>
      </c>
      <c r="S90" s="3">
        <f t="shared" si="18"/>
        <v>104</v>
      </c>
      <c r="T90" s="21">
        <f t="shared" si="29"/>
        <v>7.82</v>
      </c>
      <c r="U90" s="2">
        <f t="shared" si="20"/>
        <v>575.22</v>
      </c>
      <c r="V90" s="2">
        <f t="shared" si="21"/>
        <v>95.87</v>
      </c>
      <c r="W90" s="2">
        <f t="shared" si="22"/>
        <v>555.18000000000006</v>
      </c>
      <c r="X90" s="2">
        <f t="shared" si="23"/>
        <v>92.53</v>
      </c>
      <c r="Y90" s="2">
        <f t="shared" si="24"/>
        <v>540.18000000000006</v>
      </c>
      <c r="Z90" s="16">
        <f t="shared" si="25"/>
        <v>90.03</v>
      </c>
      <c r="AA90" s="16">
        <f t="shared" si="26"/>
        <v>530.22</v>
      </c>
      <c r="AB90" s="16">
        <f t="shared" si="27"/>
        <v>88.37</v>
      </c>
    </row>
    <row r="91" spans="1:28" x14ac:dyDescent="0.25">
      <c r="A91" t="s">
        <v>237</v>
      </c>
      <c r="B91" s="24" t="s">
        <v>98</v>
      </c>
      <c r="C91" s="24" t="s">
        <v>99</v>
      </c>
      <c r="D91" s="24" t="s">
        <v>23</v>
      </c>
      <c r="E91" s="17">
        <v>6</v>
      </c>
      <c r="F91" s="2">
        <v>107538.46</v>
      </c>
      <c r="G91" s="18">
        <v>0.3</v>
      </c>
      <c r="H91" s="18">
        <v>0.16</v>
      </c>
      <c r="I91" s="16">
        <f t="shared" si="14"/>
        <v>162167.99768</v>
      </c>
      <c r="J91" s="19">
        <v>0.1</v>
      </c>
      <c r="K91" s="20"/>
      <c r="L91" s="20"/>
      <c r="N91" s="12">
        <f t="shared" si="15"/>
        <v>145951.197912</v>
      </c>
      <c r="O91" s="13">
        <f t="shared" si="28"/>
        <v>24325.199651999999</v>
      </c>
      <c r="P91" s="15"/>
      <c r="Q91" s="14"/>
      <c r="R91" s="3">
        <f t="shared" si="17"/>
        <v>182436</v>
      </c>
      <c r="S91" s="3">
        <f t="shared" si="18"/>
        <v>30406</v>
      </c>
      <c r="T91" s="21">
        <f t="shared" si="29"/>
        <v>8</v>
      </c>
      <c r="U91" s="2">
        <f t="shared" si="20"/>
        <v>167843.88</v>
      </c>
      <c r="V91" s="2">
        <f t="shared" si="21"/>
        <v>27973.98</v>
      </c>
      <c r="W91" s="2">
        <f t="shared" si="22"/>
        <v>162005.82</v>
      </c>
      <c r="X91" s="2">
        <f t="shared" si="23"/>
        <v>27000.97</v>
      </c>
      <c r="Y91" s="2">
        <f t="shared" si="24"/>
        <v>157627.32</v>
      </c>
      <c r="Z91" s="16">
        <f t="shared" si="25"/>
        <v>26271.22</v>
      </c>
      <c r="AA91" s="16">
        <f t="shared" si="26"/>
        <v>154708.26</v>
      </c>
      <c r="AB91" s="16">
        <f t="shared" si="27"/>
        <v>25784.71</v>
      </c>
    </row>
    <row r="92" spans="1:28" x14ac:dyDescent="0.25">
      <c r="A92" t="s">
        <v>237</v>
      </c>
      <c r="B92" s="24" t="s">
        <v>101</v>
      </c>
      <c r="C92" s="24" t="s">
        <v>102</v>
      </c>
      <c r="D92" s="24" t="s">
        <v>23</v>
      </c>
      <c r="E92" s="17">
        <v>12</v>
      </c>
      <c r="F92" s="2">
        <v>6308.3</v>
      </c>
      <c r="G92" s="18">
        <v>0.3</v>
      </c>
      <c r="H92" s="18">
        <v>0.16</v>
      </c>
      <c r="I92" s="16">
        <f t="shared" si="14"/>
        <v>9512.9164000000001</v>
      </c>
      <c r="J92" s="19">
        <v>0.1</v>
      </c>
      <c r="K92" s="20"/>
      <c r="L92" s="20"/>
      <c r="N92" s="12">
        <f t="shared" si="15"/>
        <v>8561.6247600000006</v>
      </c>
      <c r="O92" s="13">
        <f t="shared" si="28"/>
        <v>713.46873000000005</v>
      </c>
      <c r="P92" s="15"/>
      <c r="Q92" s="14"/>
      <c r="R92" s="3">
        <f t="shared" si="17"/>
        <v>10692</v>
      </c>
      <c r="S92" s="3">
        <f t="shared" si="18"/>
        <v>891</v>
      </c>
      <c r="T92" s="21">
        <f t="shared" si="29"/>
        <v>7.91</v>
      </c>
      <c r="U92" s="2">
        <f t="shared" si="20"/>
        <v>9845.880000000001</v>
      </c>
      <c r="V92" s="2">
        <f t="shared" si="21"/>
        <v>820.49</v>
      </c>
      <c r="W92" s="2">
        <f t="shared" si="22"/>
        <v>9503.4000000000015</v>
      </c>
      <c r="X92" s="2">
        <f t="shared" si="23"/>
        <v>791.95</v>
      </c>
      <c r="Y92" s="2">
        <f t="shared" si="24"/>
        <v>9246.5999999999985</v>
      </c>
      <c r="Z92" s="16">
        <f t="shared" si="25"/>
        <v>770.55</v>
      </c>
      <c r="AA92" s="16">
        <f t="shared" si="26"/>
        <v>9075.36</v>
      </c>
      <c r="AB92" s="16">
        <f t="shared" si="27"/>
        <v>756.28</v>
      </c>
    </row>
    <row r="93" spans="1:28" x14ac:dyDescent="0.25">
      <c r="A93" t="s">
        <v>237</v>
      </c>
      <c r="B93" s="24" t="s">
        <v>103</v>
      </c>
      <c r="C93" s="24" t="s">
        <v>104</v>
      </c>
      <c r="D93" s="24" t="s">
        <v>23</v>
      </c>
      <c r="E93" s="17">
        <v>6</v>
      </c>
      <c r="F93" s="2">
        <v>3628.46</v>
      </c>
      <c r="G93" s="18">
        <v>0.26500000000000001</v>
      </c>
      <c r="H93" s="18">
        <v>0.16</v>
      </c>
      <c r="I93" s="16">
        <f t="shared" si="14"/>
        <v>5324.402204</v>
      </c>
      <c r="J93" s="19">
        <v>0.1</v>
      </c>
      <c r="K93" s="20"/>
      <c r="L93" s="20"/>
      <c r="N93" s="12">
        <f t="shared" si="15"/>
        <v>4791.9619836000002</v>
      </c>
      <c r="O93" s="13">
        <f t="shared" si="28"/>
        <v>798.66033060000007</v>
      </c>
      <c r="P93" s="15"/>
      <c r="Q93" s="14"/>
      <c r="R93" s="3">
        <f t="shared" si="17"/>
        <v>5988</v>
      </c>
      <c r="S93" s="3">
        <f t="shared" si="18"/>
        <v>998</v>
      </c>
      <c r="T93" s="21">
        <f t="shared" si="29"/>
        <v>7.97</v>
      </c>
      <c r="U93" s="2">
        <f t="shared" si="20"/>
        <v>5510.76</v>
      </c>
      <c r="V93" s="2">
        <f t="shared" si="21"/>
        <v>918.46</v>
      </c>
      <c r="W93" s="2">
        <f t="shared" si="22"/>
        <v>5319.0599999999995</v>
      </c>
      <c r="X93" s="2">
        <f t="shared" si="23"/>
        <v>886.51</v>
      </c>
      <c r="Y93" s="2">
        <f t="shared" si="24"/>
        <v>5175.2999999999993</v>
      </c>
      <c r="Z93" s="16">
        <f t="shared" si="25"/>
        <v>862.55</v>
      </c>
      <c r="AA93" s="16">
        <f t="shared" si="26"/>
        <v>5079.4800000000005</v>
      </c>
      <c r="AB93" s="16">
        <f t="shared" si="27"/>
        <v>846.58</v>
      </c>
    </row>
    <row r="94" spans="1:28" x14ac:dyDescent="0.25">
      <c r="A94" t="s">
        <v>237</v>
      </c>
      <c r="B94" s="24" t="s">
        <v>166</v>
      </c>
      <c r="C94" s="24" t="s">
        <v>167</v>
      </c>
      <c r="D94" s="24" t="s">
        <v>23</v>
      </c>
      <c r="E94" s="17">
        <v>1</v>
      </c>
      <c r="F94" s="2">
        <v>18181.82</v>
      </c>
      <c r="G94" s="18">
        <v>0.26500000000000001</v>
      </c>
      <c r="H94" s="18">
        <v>0.16</v>
      </c>
      <c r="I94" s="16">
        <f t="shared" si="14"/>
        <v>26680.002667999997</v>
      </c>
      <c r="J94" s="19">
        <v>0.1</v>
      </c>
      <c r="K94" s="20"/>
      <c r="L94" s="20"/>
      <c r="N94" s="12">
        <f t="shared" si="15"/>
        <v>24012.002401199999</v>
      </c>
      <c r="O94" s="13">
        <f t="shared" si="28"/>
        <v>24012.002401199999</v>
      </c>
      <c r="P94" s="15"/>
      <c r="Q94" s="14"/>
      <c r="R94" s="3">
        <f t="shared" si="17"/>
        <v>30015</v>
      </c>
      <c r="S94" s="3">
        <f t="shared" si="18"/>
        <v>30015</v>
      </c>
      <c r="T94" s="21">
        <f t="shared" si="29"/>
        <v>8</v>
      </c>
      <c r="U94" s="2">
        <f t="shared" si="20"/>
        <v>27613.8</v>
      </c>
      <c r="V94" s="2">
        <f t="shared" si="21"/>
        <v>27613.8</v>
      </c>
      <c r="W94" s="2">
        <f t="shared" si="22"/>
        <v>26653.32</v>
      </c>
      <c r="X94" s="2">
        <f t="shared" si="23"/>
        <v>26653.32</v>
      </c>
      <c r="Y94" s="2">
        <f t="shared" si="24"/>
        <v>25932.959999999999</v>
      </c>
      <c r="Z94" s="16">
        <f t="shared" si="25"/>
        <v>25932.959999999999</v>
      </c>
      <c r="AA94" s="16">
        <f t="shared" si="26"/>
        <v>25452.720000000001</v>
      </c>
      <c r="AB94" s="16">
        <f t="shared" si="27"/>
        <v>25452.720000000001</v>
      </c>
    </row>
    <row r="95" spans="1:28" x14ac:dyDescent="0.25">
      <c r="A95" t="s">
        <v>237</v>
      </c>
      <c r="B95" s="24" t="s">
        <v>34</v>
      </c>
      <c r="C95" s="24" t="s">
        <v>35</v>
      </c>
      <c r="D95" s="24" t="s">
        <v>23</v>
      </c>
      <c r="E95" s="17">
        <v>12</v>
      </c>
      <c r="F95" s="2">
        <v>699.13</v>
      </c>
      <c r="G95" s="18">
        <v>0.26500000000000001</v>
      </c>
      <c r="H95" s="18">
        <v>0.16</v>
      </c>
      <c r="I95" s="16">
        <f t="shared" si="14"/>
        <v>1025.903362</v>
      </c>
      <c r="J95" s="19">
        <v>0.1</v>
      </c>
      <c r="K95" s="20"/>
      <c r="L95" s="20"/>
      <c r="N95" s="12">
        <f t="shared" si="15"/>
        <v>923.31302579999999</v>
      </c>
      <c r="O95" s="13">
        <f t="shared" si="28"/>
        <v>76.942752150000004</v>
      </c>
      <c r="P95" s="15"/>
      <c r="Q95" s="14"/>
      <c r="R95" s="3">
        <f t="shared" si="17"/>
        <v>1152</v>
      </c>
      <c r="S95" s="3">
        <f t="shared" si="18"/>
        <v>96</v>
      </c>
      <c r="T95" s="21">
        <f t="shared" si="29"/>
        <v>7.83</v>
      </c>
      <c r="U95" s="2">
        <f t="shared" si="20"/>
        <v>1061.76</v>
      </c>
      <c r="V95" s="2">
        <f t="shared" si="21"/>
        <v>88.48</v>
      </c>
      <c r="W95" s="2">
        <f t="shared" si="22"/>
        <v>1024.92</v>
      </c>
      <c r="X95" s="2">
        <f t="shared" si="23"/>
        <v>85.41</v>
      </c>
      <c r="Y95" s="2">
        <f t="shared" si="24"/>
        <v>997.19999999999993</v>
      </c>
      <c r="Z95" s="16">
        <f t="shared" si="25"/>
        <v>83.1</v>
      </c>
      <c r="AA95" s="16">
        <f t="shared" si="26"/>
        <v>978.72</v>
      </c>
      <c r="AB95" s="16">
        <f t="shared" si="27"/>
        <v>81.56</v>
      </c>
    </row>
    <row r="96" spans="1:28" x14ac:dyDescent="0.25">
      <c r="A96" t="s">
        <v>237</v>
      </c>
      <c r="B96" s="24" t="s">
        <v>43</v>
      </c>
      <c r="C96" s="24" t="s">
        <v>44</v>
      </c>
      <c r="D96" s="24" t="s">
        <v>23</v>
      </c>
      <c r="E96" s="17">
        <v>12</v>
      </c>
      <c r="F96" s="2">
        <v>699.13</v>
      </c>
      <c r="G96" s="18">
        <v>0.26500000000000001</v>
      </c>
      <c r="H96" s="18">
        <v>0.16</v>
      </c>
      <c r="I96" s="16">
        <f t="shared" si="14"/>
        <v>1025.903362</v>
      </c>
      <c r="J96" s="19">
        <v>0.1</v>
      </c>
      <c r="K96" s="20"/>
      <c r="L96" s="20"/>
      <c r="N96" s="12">
        <f t="shared" si="15"/>
        <v>923.31302579999999</v>
      </c>
      <c r="O96" s="13">
        <f t="shared" si="28"/>
        <v>76.942752150000004</v>
      </c>
      <c r="P96" s="15"/>
      <c r="Q96" s="14"/>
      <c r="R96" s="3">
        <f t="shared" si="17"/>
        <v>1152</v>
      </c>
      <c r="S96" s="3">
        <f t="shared" si="18"/>
        <v>96</v>
      </c>
      <c r="T96" s="21">
        <f t="shared" si="29"/>
        <v>7.83</v>
      </c>
      <c r="U96" s="2">
        <f t="shared" si="20"/>
        <v>1061.76</v>
      </c>
      <c r="V96" s="2">
        <f t="shared" si="21"/>
        <v>88.48</v>
      </c>
      <c r="W96" s="2">
        <f t="shared" si="22"/>
        <v>1024.92</v>
      </c>
      <c r="X96" s="2">
        <f t="shared" si="23"/>
        <v>85.41</v>
      </c>
      <c r="Y96" s="2">
        <f t="shared" si="24"/>
        <v>997.19999999999993</v>
      </c>
      <c r="Z96" s="16">
        <f t="shared" si="25"/>
        <v>83.1</v>
      </c>
      <c r="AA96" s="16">
        <f t="shared" si="26"/>
        <v>978.72</v>
      </c>
      <c r="AB96" s="16">
        <f t="shared" si="27"/>
        <v>81.56</v>
      </c>
    </row>
    <row r="97" spans="1:28" x14ac:dyDescent="0.25">
      <c r="A97" t="s">
        <v>237</v>
      </c>
      <c r="B97" s="24" t="s">
        <v>37</v>
      </c>
      <c r="C97" s="24" t="s">
        <v>38</v>
      </c>
      <c r="D97" s="24" t="s">
        <v>23</v>
      </c>
      <c r="E97" s="17">
        <v>12</v>
      </c>
      <c r="F97" s="2">
        <v>1369.33</v>
      </c>
      <c r="G97" s="18">
        <v>0.26500000000000001</v>
      </c>
      <c r="H97" s="18">
        <v>0.16</v>
      </c>
      <c r="I97" s="16">
        <f t="shared" si="14"/>
        <v>2009.354842</v>
      </c>
      <c r="J97" s="19">
        <v>0.1</v>
      </c>
      <c r="K97" s="20"/>
      <c r="L97" s="20"/>
      <c r="N97" s="12">
        <f t="shared" si="15"/>
        <v>1808.4193577999999</v>
      </c>
      <c r="O97" s="13">
        <f t="shared" si="28"/>
        <v>150.70161314999999</v>
      </c>
      <c r="P97" s="15"/>
      <c r="Q97" s="14"/>
      <c r="R97" s="3">
        <f t="shared" si="17"/>
        <v>2256</v>
      </c>
      <c r="S97" s="3">
        <f t="shared" si="18"/>
        <v>188</v>
      </c>
      <c r="T97" s="21">
        <f t="shared" si="29"/>
        <v>7.81</v>
      </c>
      <c r="U97" s="2">
        <f t="shared" si="20"/>
        <v>2079.7200000000003</v>
      </c>
      <c r="V97" s="2">
        <f t="shared" si="21"/>
        <v>173.31</v>
      </c>
      <c r="W97" s="2">
        <f t="shared" si="22"/>
        <v>2007.3600000000001</v>
      </c>
      <c r="X97" s="2">
        <f t="shared" si="23"/>
        <v>167.28</v>
      </c>
      <c r="Y97" s="2">
        <f t="shared" si="24"/>
        <v>1953.12</v>
      </c>
      <c r="Z97" s="16">
        <f t="shared" si="25"/>
        <v>162.76</v>
      </c>
      <c r="AA97" s="16">
        <f t="shared" si="26"/>
        <v>1916.88</v>
      </c>
      <c r="AB97" s="16">
        <f t="shared" si="27"/>
        <v>159.74</v>
      </c>
    </row>
    <row r="98" spans="1:28" x14ac:dyDescent="0.25">
      <c r="A98" t="s">
        <v>237</v>
      </c>
      <c r="B98" s="24" t="s">
        <v>64</v>
      </c>
      <c r="C98" s="24" t="s">
        <v>65</v>
      </c>
      <c r="D98" s="24" t="s">
        <v>23</v>
      </c>
      <c r="E98" s="17">
        <v>12</v>
      </c>
      <c r="F98" s="2">
        <v>699.13</v>
      </c>
      <c r="G98" s="18">
        <v>0.26500000000000001</v>
      </c>
      <c r="H98" s="18">
        <v>0.16</v>
      </c>
      <c r="I98" s="16">
        <f t="shared" si="14"/>
        <v>1025.903362</v>
      </c>
      <c r="J98" s="19">
        <v>0.1</v>
      </c>
      <c r="K98" s="20"/>
      <c r="L98" s="20"/>
      <c r="N98" s="12">
        <f t="shared" si="15"/>
        <v>923.31302579999999</v>
      </c>
      <c r="O98" s="13">
        <f t="shared" si="28"/>
        <v>76.942752150000004</v>
      </c>
      <c r="P98" s="15"/>
      <c r="Q98" s="14"/>
      <c r="R98" s="3">
        <f t="shared" si="17"/>
        <v>1152</v>
      </c>
      <c r="S98" s="3">
        <f t="shared" si="18"/>
        <v>96</v>
      </c>
      <c r="T98" s="21">
        <f t="shared" si="29"/>
        <v>7.83</v>
      </c>
      <c r="U98" s="2">
        <f t="shared" si="20"/>
        <v>1061.76</v>
      </c>
      <c r="V98" s="2">
        <f t="shared" si="21"/>
        <v>88.48</v>
      </c>
      <c r="W98" s="2">
        <f t="shared" si="22"/>
        <v>1024.92</v>
      </c>
      <c r="X98" s="2">
        <f t="shared" si="23"/>
        <v>85.41</v>
      </c>
      <c r="Y98" s="2">
        <f t="shared" si="24"/>
        <v>997.19999999999993</v>
      </c>
      <c r="Z98" s="16">
        <f t="shared" si="25"/>
        <v>83.1</v>
      </c>
      <c r="AA98" s="16">
        <f t="shared" si="26"/>
        <v>978.72</v>
      </c>
      <c r="AB98" s="16">
        <f t="shared" si="27"/>
        <v>81.56</v>
      </c>
    </row>
    <row r="99" spans="1:28" x14ac:dyDescent="0.25">
      <c r="A99" t="s">
        <v>237</v>
      </c>
      <c r="B99" s="24" t="s">
        <v>155</v>
      </c>
      <c r="C99" s="24" t="s">
        <v>156</v>
      </c>
      <c r="D99" s="24" t="s">
        <v>23</v>
      </c>
      <c r="E99" s="17">
        <v>6</v>
      </c>
      <c r="F99" s="2">
        <v>1076.68</v>
      </c>
      <c r="G99" s="18">
        <v>0.26500000000000001</v>
      </c>
      <c r="H99" s="18">
        <v>0.16</v>
      </c>
      <c r="I99" s="16">
        <f t="shared" si="14"/>
        <v>1579.9202320000002</v>
      </c>
      <c r="J99" s="19">
        <v>0.1</v>
      </c>
      <c r="K99" s="20"/>
      <c r="L99" s="20"/>
      <c r="N99" s="12">
        <f t="shared" si="15"/>
        <v>1421.9282088000002</v>
      </c>
      <c r="O99" s="13">
        <f t="shared" si="28"/>
        <v>236.98803480000004</v>
      </c>
      <c r="P99" s="15"/>
      <c r="Q99" s="14"/>
      <c r="R99" s="3">
        <f t="shared" si="17"/>
        <v>1776</v>
      </c>
      <c r="S99" s="3">
        <f t="shared" si="18"/>
        <v>296</v>
      </c>
      <c r="T99" s="21">
        <f t="shared" si="29"/>
        <v>7.93</v>
      </c>
      <c r="U99" s="2">
        <f t="shared" si="20"/>
        <v>1635.2400000000002</v>
      </c>
      <c r="V99" s="2">
        <f t="shared" si="21"/>
        <v>272.54000000000002</v>
      </c>
      <c r="W99" s="2">
        <f t="shared" si="22"/>
        <v>1578.3600000000001</v>
      </c>
      <c r="X99" s="2">
        <f t="shared" si="23"/>
        <v>263.06</v>
      </c>
      <c r="Y99" s="2">
        <f t="shared" si="24"/>
        <v>1535.6999999999998</v>
      </c>
      <c r="Z99" s="16">
        <f t="shared" si="25"/>
        <v>255.95</v>
      </c>
      <c r="AA99" s="16">
        <f t="shared" si="26"/>
        <v>1507.26</v>
      </c>
      <c r="AB99" s="16">
        <f t="shared" si="27"/>
        <v>251.21</v>
      </c>
    </row>
    <row r="100" spans="1:28" x14ac:dyDescent="0.25">
      <c r="A100" t="s">
        <v>237</v>
      </c>
      <c r="B100" s="24" t="s">
        <v>157</v>
      </c>
      <c r="C100" s="24" t="s">
        <v>158</v>
      </c>
      <c r="D100" s="24" t="s">
        <v>23</v>
      </c>
      <c r="E100" s="17">
        <v>6</v>
      </c>
      <c r="F100" s="2">
        <v>1660.08</v>
      </c>
      <c r="G100" s="18">
        <v>0.26500000000000001</v>
      </c>
      <c r="H100" s="18">
        <v>0.16</v>
      </c>
      <c r="I100" s="16">
        <f t="shared" si="14"/>
        <v>2436.0013920000001</v>
      </c>
      <c r="J100" s="19">
        <v>0.1</v>
      </c>
      <c r="K100" s="20"/>
      <c r="L100" s="20"/>
      <c r="N100" s="12">
        <f t="shared" si="15"/>
        <v>2192.4012528000003</v>
      </c>
      <c r="O100" s="13">
        <f t="shared" si="28"/>
        <v>365.40020880000003</v>
      </c>
      <c r="P100" s="15"/>
      <c r="Q100" s="14"/>
      <c r="R100" s="3">
        <f t="shared" si="17"/>
        <v>2736</v>
      </c>
      <c r="S100" s="3">
        <f t="shared" si="18"/>
        <v>456</v>
      </c>
      <c r="T100" s="21">
        <f t="shared" si="29"/>
        <v>7.85</v>
      </c>
      <c r="U100" s="2">
        <f t="shared" si="20"/>
        <v>2521.2599999999998</v>
      </c>
      <c r="V100" s="2">
        <f t="shared" si="21"/>
        <v>420.21</v>
      </c>
      <c r="W100" s="2">
        <f t="shared" si="22"/>
        <v>2433.54</v>
      </c>
      <c r="X100" s="2">
        <f t="shared" si="23"/>
        <v>405.59</v>
      </c>
      <c r="Y100" s="2">
        <f t="shared" si="24"/>
        <v>2367.7799999999997</v>
      </c>
      <c r="Z100" s="16">
        <f t="shared" si="25"/>
        <v>394.63</v>
      </c>
      <c r="AA100" s="16">
        <f t="shared" si="26"/>
        <v>2323.92</v>
      </c>
      <c r="AB100" s="16">
        <f t="shared" si="27"/>
        <v>387.32</v>
      </c>
    </row>
    <row r="101" spans="1:28" x14ac:dyDescent="0.25">
      <c r="A101" t="s">
        <v>237</v>
      </c>
      <c r="B101" s="24" t="s">
        <v>66</v>
      </c>
      <c r="C101" s="24" t="s">
        <v>67</v>
      </c>
      <c r="D101" s="24" t="s">
        <v>23</v>
      </c>
      <c r="E101" s="17">
        <v>12</v>
      </c>
      <c r="F101" s="2">
        <v>1882.35</v>
      </c>
      <c r="G101" s="18">
        <v>0.53</v>
      </c>
      <c r="H101" s="18">
        <v>0.16</v>
      </c>
      <c r="I101" s="16">
        <f t="shared" si="14"/>
        <v>3340.7947799999997</v>
      </c>
      <c r="J101" s="19">
        <v>0.1</v>
      </c>
      <c r="K101" s="20"/>
      <c r="L101" s="20"/>
      <c r="N101" s="12">
        <f t="shared" si="15"/>
        <v>3006.7153019999996</v>
      </c>
      <c r="O101" s="13">
        <f t="shared" si="28"/>
        <v>250.55960849999997</v>
      </c>
      <c r="P101" s="15"/>
      <c r="Q101" s="14"/>
      <c r="R101" s="3">
        <f t="shared" si="17"/>
        <v>3756</v>
      </c>
      <c r="S101" s="3">
        <f t="shared" si="18"/>
        <v>313</v>
      </c>
      <c r="T101" s="21">
        <f t="shared" si="29"/>
        <v>7.94</v>
      </c>
      <c r="U101" s="2">
        <f t="shared" si="20"/>
        <v>3457.68</v>
      </c>
      <c r="V101" s="2">
        <f t="shared" si="21"/>
        <v>288.14</v>
      </c>
      <c r="W101" s="2">
        <f t="shared" si="22"/>
        <v>3337.44</v>
      </c>
      <c r="X101" s="2">
        <f t="shared" si="23"/>
        <v>278.12</v>
      </c>
      <c r="Y101" s="2">
        <f t="shared" si="24"/>
        <v>3247.2000000000003</v>
      </c>
      <c r="Z101" s="16">
        <f t="shared" si="25"/>
        <v>270.60000000000002</v>
      </c>
      <c r="AA101" s="16">
        <f t="shared" si="26"/>
        <v>3187.08</v>
      </c>
      <c r="AB101" s="16">
        <f t="shared" si="27"/>
        <v>265.58999999999997</v>
      </c>
    </row>
    <row r="102" spans="1:28" x14ac:dyDescent="0.25">
      <c r="A102" t="s">
        <v>237</v>
      </c>
      <c r="B102" s="24" t="s">
        <v>174</v>
      </c>
      <c r="C102" s="24" t="s">
        <v>175</v>
      </c>
      <c r="D102" s="24" t="s">
        <v>27</v>
      </c>
      <c r="E102" s="17">
        <v>6</v>
      </c>
      <c r="F102" s="2">
        <v>3345.1</v>
      </c>
      <c r="G102" s="18">
        <v>0.53</v>
      </c>
      <c r="H102" s="18">
        <v>0.16</v>
      </c>
      <c r="I102" s="16">
        <f t="shared" si="14"/>
        <v>5936.8834799999995</v>
      </c>
      <c r="J102" s="19">
        <v>0.1</v>
      </c>
      <c r="K102" s="20"/>
      <c r="L102" s="20"/>
      <c r="N102" s="12">
        <f t="shared" si="15"/>
        <v>5343.1951319999998</v>
      </c>
      <c r="O102" s="13">
        <f t="shared" si="28"/>
        <v>890.53252199999997</v>
      </c>
      <c r="P102" s="15"/>
      <c r="Q102" s="14"/>
      <c r="R102" s="3">
        <f t="shared" si="17"/>
        <v>6678</v>
      </c>
      <c r="S102" s="3">
        <f t="shared" si="18"/>
        <v>1113</v>
      </c>
      <c r="T102" s="21">
        <f t="shared" si="29"/>
        <v>7.99</v>
      </c>
      <c r="U102" s="2">
        <f t="shared" si="20"/>
        <v>6144.66</v>
      </c>
      <c r="V102" s="2">
        <f t="shared" si="21"/>
        <v>1024.1099999999999</v>
      </c>
      <c r="W102" s="2">
        <f t="shared" si="22"/>
        <v>5930.9400000000005</v>
      </c>
      <c r="X102" s="2">
        <f t="shared" si="23"/>
        <v>988.49</v>
      </c>
      <c r="Y102" s="2">
        <f t="shared" si="24"/>
        <v>5770.68</v>
      </c>
      <c r="Z102" s="16">
        <f t="shared" si="25"/>
        <v>961.78</v>
      </c>
      <c r="AA102" s="16">
        <f t="shared" si="26"/>
        <v>5663.76</v>
      </c>
      <c r="AB102" s="16">
        <f t="shared" si="27"/>
        <v>943.96</v>
      </c>
    </row>
    <row r="103" spans="1:28" x14ac:dyDescent="0.25">
      <c r="A103" t="s">
        <v>237</v>
      </c>
      <c r="B103" s="24" t="s">
        <v>176</v>
      </c>
      <c r="C103" s="24" t="s">
        <v>177</v>
      </c>
      <c r="D103" s="24" t="s">
        <v>27</v>
      </c>
      <c r="E103" s="17">
        <v>6</v>
      </c>
      <c r="F103" s="2">
        <v>8117.65</v>
      </c>
      <c r="G103" s="18">
        <v>0.53</v>
      </c>
      <c r="H103" s="18">
        <v>0.16</v>
      </c>
      <c r="I103" s="16">
        <f t="shared" si="14"/>
        <v>14407.205219999998</v>
      </c>
      <c r="J103" s="19">
        <v>0.1</v>
      </c>
      <c r="K103" s="20"/>
      <c r="L103" s="20"/>
      <c r="N103" s="12">
        <f t="shared" si="15"/>
        <v>12966.484697999998</v>
      </c>
      <c r="O103" s="13">
        <f t="shared" si="28"/>
        <v>2161.0807829999999</v>
      </c>
      <c r="P103" s="15"/>
      <c r="Q103" s="14"/>
      <c r="R103" s="3">
        <f t="shared" si="17"/>
        <v>16206</v>
      </c>
      <c r="S103" s="3">
        <f t="shared" si="18"/>
        <v>2701</v>
      </c>
      <c r="T103" s="21">
        <f t="shared" si="29"/>
        <v>7.99</v>
      </c>
      <c r="U103" s="2">
        <f t="shared" si="20"/>
        <v>14911.439999999999</v>
      </c>
      <c r="V103" s="2">
        <f t="shared" si="21"/>
        <v>2485.2399999999998</v>
      </c>
      <c r="W103" s="2">
        <f t="shared" si="22"/>
        <v>14392.800000000001</v>
      </c>
      <c r="X103" s="2">
        <f t="shared" si="23"/>
        <v>2398.8000000000002</v>
      </c>
      <c r="Y103" s="2">
        <f t="shared" si="24"/>
        <v>14003.82</v>
      </c>
      <c r="Z103" s="16">
        <f t="shared" si="25"/>
        <v>2333.9699999999998</v>
      </c>
      <c r="AA103" s="16">
        <f t="shared" si="26"/>
        <v>13744.5</v>
      </c>
      <c r="AB103" s="16">
        <f t="shared" si="27"/>
        <v>2290.75</v>
      </c>
    </row>
    <row r="104" spans="1:28" x14ac:dyDescent="0.25">
      <c r="A104" t="s">
        <v>237</v>
      </c>
      <c r="B104" s="24" t="s">
        <v>178</v>
      </c>
      <c r="C104" s="24" t="s">
        <v>179</v>
      </c>
      <c r="D104" s="24" t="s">
        <v>27</v>
      </c>
      <c r="E104" s="17">
        <v>6</v>
      </c>
      <c r="F104" s="2">
        <v>2235.29</v>
      </c>
      <c r="G104" s="18">
        <v>0.53</v>
      </c>
      <c r="H104" s="18">
        <v>0.16</v>
      </c>
      <c r="I104" s="16">
        <f t="shared" si="14"/>
        <v>3967.1926919999996</v>
      </c>
      <c r="J104" s="19">
        <v>0.1</v>
      </c>
      <c r="K104" s="20"/>
      <c r="L104" s="20"/>
      <c r="N104" s="12">
        <f t="shared" si="15"/>
        <v>3570.4734227999998</v>
      </c>
      <c r="O104" s="13">
        <f t="shared" si="28"/>
        <v>595.07890379999992</v>
      </c>
      <c r="P104" s="15"/>
      <c r="Q104" s="14"/>
      <c r="R104" s="3">
        <f t="shared" si="17"/>
        <v>4458</v>
      </c>
      <c r="S104" s="3">
        <f t="shared" si="18"/>
        <v>743</v>
      </c>
      <c r="T104" s="21">
        <f t="shared" si="29"/>
        <v>7.9</v>
      </c>
      <c r="U104" s="2">
        <f t="shared" si="20"/>
        <v>4106.04</v>
      </c>
      <c r="V104" s="2">
        <f t="shared" si="21"/>
        <v>684.34</v>
      </c>
      <c r="W104" s="2">
        <f t="shared" si="22"/>
        <v>3963.24</v>
      </c>
      <c r="X104" s="2">
        <f t="shared" si="23"/>
        <v>660.54</v>
      </c>
      <c r="Y104" s="2">
        <f t="shared" si="24"/>
        <v>3856.1400000000003</v>
      </c>
      <c r="Z104" s="16">
        <f t="shared" si="25"/>
        <v>642.69000000000005</v>
      </c>
      <c r="AA104" s="16">
        <f t="shared" si="26"/>
        <v>3784.68</v>
      </c>
      <c r="AB104" s="16">
        <f t="shared" si="27"/>
        <v>630.78</v>
      </c>
    </row>
    <row r="106" spans="1:28" x14ac:dyDescent="0.25">
      <c r="B106" s="23">
        <v>25624</v>
      </c>
      <c r="C106" s="24" t="s">
        <v>231</v>
      </c>
      <c r="E106" s="23">
        <v>6</v>
      </c>
      <c r="F106" s="1">
        <v>4546.1499999999996</v>
      </c>
      <c r="G106" s="25">
        <v>0.3</v>
      </c>
    </row>
    <row r="107" spans="1:28" x14ac:dyDescent="0.25">
      <c r="B107" s="23">
        <v>24233</v>
      </c>
      <c r="C107" t="s">
        <v>232</v>
      </c>
      <c r="E107" s="23">
        <v>6</v>
      </c>
      <c r="F107" s="1">
        <v>7399.21</v>
      </c>
      <c r="G107" s="25">
        <v>0.26500000000000001</v>
      </c>
    </row>
    <row r="108" spans="1:28" x14ac:dyDescent="0.25">
      <c r="B108" s="23">
        <v>21313</v>
      </c>
      <c r="C108" s="24" t="s">
        <v>233</v>
      </c>
      <c r="E108" s="23">
        <v>6</v>
      </c>
      <c r="F108" s="1">
        <v>8400</v>
      </c>
      <c r="G108" s="25">
        <v>0.3</v>
      </c>
    </row>
    <row r="109" spans="1:28" x14ac:dyDescent="0.25">
      <c r="C109" s="24" t="s">
        <v>198</v>
      </c>
      <c r="E109" s="23">
        <v>3</v>
      </c>
      <c r="F109" s="1">
        <v>6403.16</v>
      </c>
      <c r="G109" s="25">
        <v>0.26500000000000001</v>
      </c>
    </row>
    <row r="110" spans="1:28" x14ac:dyDescent="0.25">
      <c r="C110" s="24" t="s">
        <v>234</v>
      </c>
      <c r="E110" s="23">
        <v>3</v>
      </c>
      <c r="F110" s="1">
        <v>18972.330000000002</v>
      </c>
      <c r="G110" s="25">
        <v>0.26500000000000001</v>
      </c>
    </row>
    <row r="111" spans="1:28" x14ac:dyDescent="0.25">
      <c r="C111" s="24" t="s">
        <v>235</v>
      </c>
      <c r="E111" s="23">
        <v>3</v>
      </c>
      <c r="F111" s="1">
        <v>25384.62</v>
      </c>
      <c r="G111" s="25">
        <v>0.3</v>
      </c>
    </row>
  </sheetData>
  <mergeCells count="13">
    <mergeCell ref="I5:I6"/>
    <mergeCell ref="N5:O5"/>
    <mergeCell ref="P5:Q5"/>
    <mergeCell ref="P1:Q1"/>
    <mergeCell ref="P2:Q2"/>
    <mergeCell ref="B3:AA3"/>
    <mergeCell ref="B4:AA4"/>
    <mergeCell ref="G5:H5"/>
    <mergeCell ref="A5:A6"/>
    <mergeCell ref="B5:B6"/>
    <mergeCell ref="C5:C6"/>
    <mergeCell ref="D5:D6"/>
    <mergeCell ref="E5:E6"/>
  </mergeCells>
  <pageMargins left="0.70866141732283472" right="0.51181102362204722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Costos</vt:lpstr>
      <vt:lpstr>hoja 2</vt:lpstr>
      <vt:lpstr>hoja3</vt:lpstr>
      <vt:lpstr>Hoja1</vt:lpstr>
      <vt:lpstr>Costo Abril 19</vt:lpstr>
      <vt:lpstr>hoja3!Área_de_impresión</vt:lpstr>
      <vt:lpstr>'Costo Abril 19'!Títulos_a_imprimir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oarrazola</dc:creator>
  <cp:lastModifiedBy>DChimal</cp:lastModifiedBy>
  <cp:lastPrinted>2022-11-03T16:39:47Z</cp:lastPrinted>
  <dcterms:created xsi:type="dcterms:W3CDTF">2019-01-02T17:55:00Z</dcterms:created>
  <dcterms:modified xsi:type="dcterms:W3CDTF">2022-11-29T17:37:40Z</dcterms:modified>
</cp:coreProperties>
</file>